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ASMAIN\Noutati\"/>
    </mc:Choice>
  </mc:AlternateContent>
  <xr:revisionPtr revIDLastSave="0" documentId="8_{962732FB-1A50-4960-947C-A1BF0866A9B1}" xr6:coauthVersionLast="45" xr6:coauthVersionMax="45" xr10:uidLastSave="{00000000-0000-0000-0000-000000000000}"/>
  <bookViews>
    <workbookView xWindow="-120" yWindow="-120" windowWidth="29040" windowHeight="15840" xr2:uid="{00000000-000D-0000-FFFF-FFFF00000000}"/>
  </bookViews>
  <sheets>
    <sheet name="venituri" sheetId="1" r:id="rId1"/>
    <sheet name="cheltuieli" sheetId="2" r:id="rId2"/>
  </sheets>
  <definedNames>
    <definedName name="_xlnm.Database">#REF!</definedName>
    <definedName name="_xlnm.Print_Area" localSheetId="0">venituri!$A$1:$F$89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2" i="2" l="1"/>
  <c r="F290" i="2"/>
  <c r="F225" i="2"/>
  <c r="E225" i="2"/>
  <c r="D225" i="2"/>
  <c r="D223" i="2" s="1"/>
  <c r="H182" i="2"/>
  <c r="D182" i="2"/>
  <c r="E182" i="2"/>
  <c r="F182" i="2"/>
  <c r="G182" i="2"/>
  <c r="E180" i="2" l="1"/>
  <c r="D287" i="2" l="1"/>
  <c r="D286" i="2" s="1"/>
  <c r="D285" i="2" s="1"/>
  <c r="D284" i="2" s="1"/>
  <c r="E287" i="2"/>
  <c r="E286" i="2" s="1"/>
  <c r="E285" i="2" s="1"/>
  <c r="E284" i="2" s="1"/>
  <c r="F287" i="2"/>
  <c r="F286" i="2" s="1"/>
  <c r="F285" i="2" s="1"/>
  <c r="F284" i="2" s="1"/>
  <c r="G287" i="2"/>
  <c r="G286" i="2" s="1"/>
  <c r="G285" i="2" s="1"/>
  <c r="G284" i="2" s="1"/>
  <c r="H287" i="2"/>
  <c r="H286" i="2" s="1"/>
  <c r="H285" i="2" s="1"/>
  <c r="H284" i="2" s="1"/>
  <c r="D275" i="2"/>
  <c r="E275" i="2"/>
  <c r="F275" i="2"/>
  <c r="G275" i="2"/>
  <c r="G270" i="2" s="1"/>
  <c r="G14" i="2" s="1"/>
  <c r="H275" i="2"/>
  <c r="D271" i="2"/>
  <c r="D270" i="2" s="1"/>
  <c r="D14" i="2" s="1"/>
  <c r="E271" i="2"/>
  <c r="E270" i="2" s="1"/>
  <c r="E14" i="2" s="1"/>
  <c r="F271" i="2"/>
  <c r="G271" i="2"/>
  <c r="H271" i="2"/>
  <c r="H270" i="2" s="1"/>
  <c r="H14" i="2" s="1"/>
  <c r="D265" i="2"/>
  <c r="D264" i="2" s="1"/>
  <c r="D263" i="2" s="1"/>
  <c r="E265" i="2"/>
  <c r="E264" i="2" s="1"/>
  <c r="E263" i="2" s="1"/>
  <c r="F265" i="2"/>
  <c r="F264" i="2" s="1"/>
  <c r="F263" i="2" s="1"/>
  <c r="G265" i="2"/>
  <c r="G264" i="2" s="1"/>
  <c r="G263" i="2" s="1"/>
  <c r="H265" i="2"/>
  <c r="H264" i="2" s="1"/>
  <c r="H263" i="2" s="1"/>
  <c r="D266" i="2"/>
  <c r="E266" i="2"/>
  <c r="F266" i="2"/>
  <c r="G266" i="2"/>
  <c r="H266" i="2"/>
  <c r="D257" i="2"/>
  <c r="D253" i="2" s="1"/>
  <c r="D252" i="2" s="1"/>
  <c r="D251" i="2" s="1"/>
  <c r="D12" i="2" s="1"/>
  <c r="E257" i="2"/>
  <c r="E253" i="2" s="1"/>
  <c r="E252" i="2" s="1"/>
  <c r="E251" i="2" s="1"/>
  <c r="E12" i="2" s="1"/>
  <c r="F257" i="2"/>
  <c r="F253" i="2" s="1"/>
  <c r="F252" i="2" s="1"/>
  <c r="F251" i="2" s="1"/>
  <c r="F12" i="2" s="1"/>
  <c r="G257" i="2"/>
  <c r="G253" i="2" s="1"/>
  <c r="G252" i="2" s="1"/>
  <c r="G251" i="2" s="1"/>
  <c r="G12" i="2" s="1"/>
  <c r="H257" i="2"/>
  <c r="H253" i="2" s="1"/>
  <c r="H252" i="2" s="1"/>
  <c r="H251" i="2" s="1"/>
  <c r="H12" i="2" s="1"/>
  <c r="D250" i="2"/>
  <c r="E250" i="2"/>
  <c r="E18" i="2" s="1"/>
  <c r="F250" i="2"/>
  <c r="G250" i="2"/>
  <c r="G18" i="2" s="1"/>
  <c r="H250" i="2"/>
  <c r="H18" i="2" s="1"/>
  <c r="D240" i="2"/>
  <c r="E240" i="2"/>
  <c r="F240" i="2"/>
  <c r="G240" i="2"/>
  <c r="H240" i="2"/>
  <c r="D235" i="2"/>
  <c r="E235" i="2"/>
  <c r="F235" i="2"/>
  <c r="G235" i="2"/>
  <c r="H235" i="2"/>
  <c r="D232" i="2"/>
  <c r="E232" i="2"/>
  <c r="F232" i="2"/>
  <c r="G232" i="2"/>
  <c r="H232" i="2"/>
  <c r="D229" i="2"/>
  <c r="E229" i="2"/>
  <c r="F229" i="2"/>
  <c r="G229" i="2"/>
  <c r="H229" i="2"/>
  <c r="E223" i="2"/>
  <c r="F223" i="2"/>
  <c r="G223" i="2"/>
  <c r="H223" i="2"/>
  <c r="D217" i="2"/>
  <c r="E217" i="2"/>
  <c r="F217" i="2"/>
  <c r="G217" i="2"/>
  <c r="H217" i="2"/>
  <c r="D212" i="2"/>
  <c r="E212" i="2"/>
  <c r="F212" i="2"/>
  <c r="G212" i="2"/>
  <c r="H212" i="2"/>
  <c r="D206" i="2"/>
  <c r="D200" i="2" s="1"/>
  <c r="E206" i="2"/>
  <c r="F206" i="2"/>
  <c r="G206" i="2"/>
  <c r="H206" i="2"/>
  <c r="D203" i="2"/>
  <c r="E203" i="2"/>
  <c r="F203" i="2"/>
  <c r="G203" i="2"/>
  <c r="H203" i="2"/>
  <c r="E200" i="2"/>
  <c r="H200" i="2"/>
  <c r="D195" i="2"/>
  <c r="E195" i="2"/>
  <c r="F195" i="2"/>
  <c r="G195" i="2"/>
  <c r="H195" i="2"/>
  <c r="D190" i="2"/>
  <c r="E190" i="2"/>
  <c r="F190" i="2"/>
  <c r="G190" i="2"/>
  <c r="H190" i="2"/>
  <c r="D180" i="2"/>
  <c r="D179" i="2" s="1"/>
  <c r="E179" i="2"/>
  <c r="F180" i="2"/>
  <c r="F179" i="2" s="1"/>
  <c r="G180" i="2"/>
  <c r="G179" i="2" s="1"/>
  <c r="H180" i="2"/>
  <c r="H179" i="2" s="1"/>
  <c r="D174" i="2"/>
  <c r="E174" i="2"/>
  <c r="F174" i="2"/>
  <c r="G174" i="2"/>
  <c r="H174" i="2"/>
  <c r="D170" i="2"/>
  <c r="E170" i="2"/>
  <c r="F170" i="2"/>
  <c r="G170" i="2"/>
  <c r="H170" i="2"/>
  <c r="D165" i="2"/>
  <c r="E165" i="2"/>
  <c r="F165" i="2"/>
  <c r="G165" i="2"/>
  <c r="G160" i="2" s="1"/>
  <c r="H165" i="2"/>
  <c r="D161" i="2"/>
  <c r="E161" i="2"/>
  <c r="E160" i="2" s="1"/>
  <c r="F161" i="2"/>
  <c r="F160" i="2" s="1"/>
  <c r="G161" i="2"/>
  <c r="H161" i="2"/>
  <c r="D155" i="2"/>
  <c r="E155" i="2"/>
  <c r="F155" i="2"/>
  <c r="G155" i="2"/>
  <c r="H155" i="2"/>
  <c r="D149" i="2"/>
  <c r="E149" i="2"/>
  <c r="F149" i="2"/>
  <c r="G149" i="2"/>
  <c r="H149" i="2"/>
  <c r="D146" i="2"/>
  <c r="E146" i="2"/>
  <c r="F146" i="2"/>
  <c r="G146" i="2"/>
  <c r="H146" i="2"/>
  <c r="D143" i="2"/>
  <c r="E143" i="2"/>
  <c r="F143" i="2"/>
  <c r="G143" i="2"/>
  <c r="H143" i="2"/>
  <c r="D138" i="2"/>
  <c r="E138" i="2"/>
  <c r="F138" i="2"/>
  <c r="G138" i="2"/>
  <c r="H138" i="2"/>
  <c r="D132" i="2"/>
  <c r="D131" i="2" s="1"/>
  <c r="E132" i="2"/>
  <c r="F132" i="2"/>
  <c r="G132" i="2"/>
  <c r="G131" i="2" s="1"/>
  <c r="H132" i="2"/>
  <c r="H131" i="2" s="1"/>
  <c r="D128" i="2"/>
  <c r="E128" i="2"/>
  <c r="F128" i="2"/>
  <c r="G128" i="2"/>
  <c r="H128" i="2"/>
  <c r="D125" i="2"/>
  <c r="E125" i="2"/>
  <c r="F125" i="2"/>
  <c r="G125" i="2"/>
  <c r="H125" i="2"/>
  <c r="D122" i="2"/>
  <c r="E122" i="2"/>
  <c r="F122" i="2"/>
  <c r="G122" i="2"/>
  <c r="H122" i="2"/>
  <c r="D119" i="2"/>
  <c r="E119" i="2"/>
  <c r="F119" i="2"/>
  <c r="G119" i="2"/>
  <c r="H119" i="2"/>
  <c r="D116" i="2"/>
  <c r="E116" i="2"/>
  <c r="F116" i="2"/>
  <c r="G116" i="2"/>
  <c r="H116" i="2"/>
  <c r="D113" i="2"/>
  <c r="E113" i="2"/>
  <c r="F113" i="2"/>
  <c r="G113" i="2"/>
  <c r="H113" i="2"/>
  <c r="D110" i="2"/>
  <c r="E110" i="2"/>
  <c r="F110" i="2"/>
  <c r="G110" i="2"/>
  <c r="H110" i="2"/>
  <c r="D107" i="2"/>
  <c r="E107" i="2"/>
  <c r="F107" i="2"/>
  <c r="G107" i="2"/>
  <c r="H107" i="2"/>
  <c r="H98" i="2"/>
  <c r="H97" i="2" s="1"/>
  <c r="D98" i="2"/>
  <c r="D97" i="2" s="1"/>
  <c r="E98" i="2"/>
  <c r="E97" i="2" s="1"/>
  <c r="F98" i="2"/>
  <c r="F97" i="2" s="1"/>
  <c r="G98" i="2"/>
  <c r="G97" i="2" s="1"/>
  <c r="D94" i="2"/>
  <c r="E94" i="2"/>
  <c r="F94" i="2"/>
  <c r="G94" i="2"/>
  <c r="H94" i="2"/>
  <c r="D79" i="2"/>
  <c r="D78" i="2" s="1"/>
  <c r="D77" i="2" s="1"/>
  <c r="D16" i="2" s="1"/>
  <c r="E79" i="2"/>
  <c r="E78" i="2" s="1"/>
  <c r="F79" i="2"/>
  <c r="F78" i="2" s="1"/>
  <c r="G79" i="2"/>
  <c r="G78" i="2" s="1"/>
  <c r="H79" i="2"/>
  <c r="H78" i="2" s="1"/>
  <c r="D74" i="2"/>
  <c r="D15" i="2" s="1"/>
  <c r="E74" i="2"/>
  <c r="E15" i="2" s="1"/>
  <c r="F74" i="2"/>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D58" i="2"/>
  <c r="E58" i="2"/>
  <c r="F58" i="2"/>
  <c r="G58" i="2"/>
  <c r="H58" i="2"/>
  <c r="D36" i="2"/>
  <c r="E36" i="2"/>
  <c r="F36" i="2"/>
  <c r="G36" i="2"/>
  <c r="H36" i="2"/>
  <c r="D34" i="2"/>
  <c r="E34" i="2"/>
  <c r="F34" i="2"/>
  <c r="G34" i="2"/>
  <c r="H34" i="2"/>
  <c r="F15" i="2"/>
  <c r="D18" i="2"/>
  <c r="F18" i="2"/>
  <c r="D24" i="2"/>
  <c r="E24" i="2"/>
  <c r="F24" i="2"/>
  <c r="G24" i="2"/>
  <c r="H24" i="2"/>
  <c r="C232" i="2"/>
  <c r="C223" i="2"/>
  <c r="C212" i="2"/>
  <c r="C190" i="2"/>
  <c r="C180" i="2"/>
  <c r="C179" i="2" s="1"/>
  <c r="C138" i="2"/>
  <c r="C36" i="2"/>
  <c r="C110" i="1"/>
  <c r="D110" i="1"/>
  <c r="E110" i="1"/>
  <c r="F110" i="1"/>
  <c r="C108" i="1"/>
  <c r="C107" i="1" s="1"/>
  <c r="C106" i="1" s="1"/>
  <c r="D108" i="1"/>
  <c r="D107" i="1" s="1"/>
  <c r="D106" i="1" s="1"/>
  <c r="E108" i="1"/>
  <c r="E107" i="1" s="1"/>
  <c r="E106" i="1" s="1"/>
  <c r="F108" i="1"/>
  <c r="F107" i="1" s="1"/>
  <c r="F106" i="1" s="1"/>
  <c r="C103" i="1"/>
  <c r="D103" i="1"/>
  <c r="E103" i="1"/>
  <c r="F103" i="1"/>
  <c r="C99" i="1"/>
  <c r="D99" i="1"/>
  <c r="E99" i="1"/>
  <c r="F99" i="1"/>
  <c r="C96" i="1"/>
  <c r="C95" i="1" s="1"/>
  <c r="D96" i="1"/>
  <c r="D95" i="1" s="1"/>
  <c r="E96" i="1"/>
  <c r="E95" i="1" s="1"/>
  <c r="F96" i="1"/>
  <c r="F95" i="1" s="1"/>
  <c r="C93" i="1"/>
  <c r="D93" i="1"/>
  <c r="E93" i="1"/>
  <c r="F93" i="1"/>
  <c r="C91" i="1"/>
  <c r="C90" i="1" s="1"/>
  <c r="D91" i="1"/>
  <c r="D90" i="1" s="1"/>
  <c r="E91" i="1"/>
  <c r="E90" i="1" s="1"/>
  <c r="F91" i="1"/>
  <c r="F90" i="1" s="1"/>
  <c r="C81" i="1"/>
  <c r="D81" i="1"/>
  <c r="E81" i="1"/>
  <c r="F81" i="1"/>
  <c r="C68" i="1"/>
  <c r="C67" i="1" s="1"/>
  <c r="C66" i="1" s="1"/>
  <c r="D68" i="1"/>
  <c r="D67" i="1" s="1"/>
  <c r="D66" i="1" s="1"/>
  <c r="E68" i="1"/>
  <c r="E67" i="1" s="1"/>
  <c r="E66" i="1" s="1"/>
  <c r="F68" i="1"/>
  <c r="F67" i="1" s="1"/>
  <c r="F66" i="1" s="1"/>
  <c r="C64" i="1"/>
  <c r="D64" i="1"/>
  <c r="E64" i="1"/>
  <c r="F64" i="1"/>
  <c r="C59" i="1"/>
  <c r="C58" i="1" s="1"/>
  <c r="D59" i="1"/>
  <c r="D58" i="1" s="1"/>
  <c r="E59" i="1"/>
  <c r="E58" i="1" s="1"/>
  <c r="F59" i="1"/>
  <c r="F58" i="1" s="1"/>
  <c r="C56" i="1"/>
  <c r="D56" i="1"/>
  <c r="E56" i="1"/>
  <c r="F56" i="1"/>
  <c r="C54" i="1"/>
  <c r="C53" i="1" s="1"/>
  <c r="D54" i="1"/>
  <c r="D53" i="1" s="1"/>
  <c r="E54" i="1"/>
  <c r="E53" i="1" s="1"/>
  <c r="F54" i="1"/>
  <c r="F53" i="1" s="1"/>
  <c r="C29" i="1"/>
  <c r="C28" i="1" s="1"/>
  <c r="D29" i="1"/>
  <c r="D28" i="1" s="1"/>
  <c r="E29" i="1"/>
  <c r="E28" i="1" s="1"/>
  <c r="F29" i="1"/>
  <c r="F28" i="1" s="1"/>
  <c r="C24" i="1"/>
  <c r="D24" i="1"/>
  <c r="E24" i="1"/>
  <c r="F24" i="1"/>
  <c r="C16" i="1"/>
  <c r="C15" i="1" s="1"/>
  <c r="D16" i="1"/>
  <c r="D15" i="1" s="1"/>
  <c r="E16" i="1"/>
  <c r="E15" i="1" s="1"/>
  <c r="F16" i="1"/>
  <c r="F15" i="1" s="1"/>
  <c r="C9" i="1"/>
  <c r="D9" i="1"/>
  <c r="E9" i="1"/>
  <c r="F9" i="1"/>
  <c r="C287" i="2"/>
  <c r="C286" i="2" s="1"/>
  <c r="C285" i="2" s="1"/>
  <c r="C284" i="2" s="1"/>
  <c r="C275" i="2"/>
  <c r="C271" i="2"/>
  <c r="C266" i="2"/>
  <c r="C265" i="2"/>
  <c r="C264" i="2" s="1"/>
  <c r="C263" i="2" s="1"/>
  <c r="C262" i="2" s="1"/>
  <c r="C261" i="2" s="1"/>
  <c r="C257" i="2"/>
  <c r="C253" i="2" s="1"/>
  <c r="C252" i="2" s="1"/>
  <c r="C250" i="2"/>
  <c r="C18" i="2" s="1"/>
  <c r="C240" i="2"/>
  <c r="C235" i="2"/>
  <c r="C229" i="2"/>
  <c r="C217" i="2"/>
  <c r="C206" i="2"/>
  <c r="C203" i="2"/>
  <c r="C195" i="2"/>
  <c r="C174" i="2"/>
  <c r="C170" i="2"/>
  <c r="C165" i="2"/>
  <c r="C161" i="2"/>
  <c r="C155"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F222" i="2" l="1"/>
  <c r="E131" i="2"/>
  <c r="E106" i="2" s="1"/>
  <c r="F23" i="2"/>
  <c r="F9" i="2" s="1"/>
  <c r="C222" i="2"/>
  <c r="H160" i="2"/>
  <c r="H142" i="2" s="1"/>
  <c r="D160" i="2"/>
  <c r="D142" i="2" s="1"/>
  <c r="F200" i="2"/>
  <c r="F178" i="2" s="1"/>
  <c r="F270" i="2"/>
  <c r="F14" i="2" s="1"/>
  <c r="G281" i="2"/>
  <c r="G280" i="2" s="1"/>
  <c r="G279" i="2" s="1"/>
  <c r="G283" i="2"/>
  <c r="G282" i="2" s="1"/>
  <c r="H283" i="2"/>
  <c r="H282" i="2" s="1"/>
  <c r="H281" i="2"/>
  <c r="H280" i="2" s="1"/>
  <c r="H279" i="2" s="1"/>
  <c r="F281" i="2"/>
  <c r="F280" i="2" s="1"/>
  <c r="F279" i="2" s="1"/>
  <c r="F283" i="2"/>
  <c r="F282" i="2" s="1"/>
  <c r="E283" i="2"/>
  <c r="E282" i="2" s="1"/>
  <c r="E281" i="2"/>
  <c r="E280" i="2" s="1"/>
  <c r="E279" i="2" s="1"/>
  <c r="D283" i="2"/>
  <c r="D282" i="2" s="1"/>
  <c r="D281" i="2"/>
  <c r="D280" i="2" s="1"/>
  <c r="D279" i="2" s="1"/>
  <c r="E262" i="2"/>
  <c r="E261" i="2" s="1"/>
  <c r="E13" i="2"/>
  <c r="G262" i="2"/>
  <c r="G261" i="2" s="1"/>
  <c r="G13" i="2"/>
  <c r="H262" i="2"/>
  <c r="H261" i="2" s="1"/>
  <c r="H13" i="2"/>
  <c r="F13" i="2"/>
  <c r="F262" i="2"/>
  <c r="F261" i="2" s="1"/>
  <c r="D262" i="2"/>
  <c r="D261" i="2" s="1"/>
  <c r="D13" i="2"/>
  <c r="F221" i="2"/>
  <c r="E222" i="2"/>
  <c r="E221" i="2" s="1"/>
  <c r="H222" i="2"/>
  <c r="H221" i="2" s="1"/>
  <c r="D222" i="2"/>
  <c r="D221" i="2" s="1"/>
  <c r="G222" i="2"/>
  <c r="G221" i="2" s="1"/>
  <c r="H178" i="2"/>
  <c r="D178" i="2"/>
  <c r="G200" i="2"/>
  <c r="G178" i="2" s="1"/>
  <c r="E178" i="2"/>
  <c r="F142" i="2"/>
  <c r="G142" i="2"/>
  <c r="H77" i="2"/>
  <c r="H16" i="2" s="1"/>
  <c r="H17" i="2"/>
  <c r="F77" i="2"/>
  <c r="F16" i="2" s="1"/>
  <c r="F17" i="2"/>
  <c r="E90" i="2"/>
  <c r="D90" i="2"/>
  <c r="F131" i="2"/>
  <c r="F106" i="2" s="1"/>
  <c r="H23" i="2"/>
  <c r="H9" i="2" s="1"/>
  <c r="D23" i="2"/>
  <c r="D9" i="2" s="1"/>
  <c r="D17" i="2"/>
  <c r="H90" i="2"/>
  <c r="D106" i="2"/>
  <c r="E142" i="2"/>
  <c r="H106" i="2"/>
  <c r="G106" i="2"/>
  <c r="G90" i="2"/>
  <c r="F90" i="2"/>
  <c r="G17" i="2"/>
  <c r="G77" i="2"/>
  <c r="G16" i="2" s="1"/>
  <c r="E77" i="2"/>
  <c r="E16" i="2" s="1"/>
  <c r="E17" i="2"/>
  <c r="E23" i="2"/>
  <c r="G23" i="2"/>
  <c r="G9" i="2" s="1"/>
  <c r="C102" i="1"/>
  <c r="F102" i="1"/>
  <c r="E102" i="1"/>
  <c r="D102" i="1"/>
  <c r="C200" i="2"/>
  <c r="C178" i="2" s="1"/>
  <c r="C131" i="2"/>
  <c r="C106" i="2" s="1"/>
  <c r="C270" i="2"/>
  <c r="C14" i="2" s="1"/>
  <c r="C160" i="2"/>
  <c r="C142" i="2" s="1"/>
  <c r="C13" i="2"/>
  <c r="C251" i="2"/>
  <c r="C12" i="2" s="1"/>
  <c r="C283" i="2"/>
  <c r="C282" i="2" s="1"/>
  <c r="C281" i="2"/>
  <c r="C280" i="2" s="1"/>
  <c r="C279" i="2" s="1"/>
  <c r="C23" i="2"/>
  <c r="C9" i="2" s="1"/>
  <c r="C90" i="2"/>
  <c r="C221" i="2"/>
  <c r="F52" i="1"/>
  <c r="E52" i="1"/>
  <c r="D52" i="1"/>
  <c r="C52" i="1"/>
  <c r="F14" i="1"/>
  <c r="F8" i="1" s="1"/>
  <c r="F7" i="1" s="1"/>
  <c r="E14" i="1"/>
  <c r="E8" i="1" s="1"/>
  <c r="E7" i="1" s="1"/>
  <c r="D14" i="1"/>
  <c r="D8" i="1" s="1"/>
  <c r="D7" i="1" s="1"/>
  <c r="C14" i="1"/>
  <c r="C17" i="2"/>
  <c r="D89" i="2" l="1"/>
  <c r="D88" i="2" s="1"/>
  <c r="D52" i="2" s="1"/>
  <c r="D44" i="2" s="1"/>
  <c r="D43" i="2" s="1"/>
  <c r="D22" i="2" s="1"/>
  <c r="D21" i="2"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 i="1"/>
  <c r="C7" i="1" s="1"/>
  <c r="C89" i="2"/>
  <c r="C88" i="2" s="1"/>
  <c r="C52" i="2" s="1"/>
  <c r="C44" i="2" s="1"/>
  <c r="C43" i="2" s="1"/>
  <c r="C86" i="2" s="1"/>
  <c r="E8" i="2" l="1"/>
  <c r="E7" i="2" s="1"/>
  <c r="D86" i="2"/>
  <c r="D10" i="2"/>
  <c r="D20" i="2" s="1"/>
  <c r="D19" i="2" s="1"/>
  <c r="F8" i="2"/>
  <c r="F7" i="2" s="1"/>
  <c r="F86" i="2"/>
  <c r="E22" i="2"/>
  <c r="E21" i="2" s="1"/>
  <c r="F22" i="2"/>
  <c r="F21" i="2" s="1"/>
  <c r="H22" i="2"/>
  <c r="H21" i="2" s="1"/>
  <c r="H10" i="2"/>
  <c r="H20" i="2" s="1"/>
  <c r="H19" i="2" s="1"/>
  <c r="E86" i="2"/>
  <c r="G10" i="2"/>
  <c r="G22" i="2"/>
  <c r="G21" i="2" s="1"/>
  <c r="E20" i="2"/>
  <c r="E19" i="2" s="1"/>
  <c r="C10" i="2"/>
  <c r="C22" i="2"/>
  <c r="C21" i="2" s="1"/>
  <c r="G8" i="2" l="1"/>
  <c r="G7" i="2" s="1"/>
  <c r="D8" i="2"/>
  <c r="D7" i="2" s="1"/>
  <c r="H8" i="2"/>
  <c r="H7" i="2" s="1"/>
  <c r="G20" i="2"/>
  <c r="G19" i="2" s="1"/>
  <c r="C20" i="2"/>
  <c r="C19" i="2" s="1"/>
  <c r="C8" i="2"/>
  <c r="C7" i="2" s="1"/>
</calcChain>
</file>

<file path=xl/sharedStrings.xml><?xml version="1.0" encoding="utf-8"?>
<sst xmlns="http://schemas.openxmlformats.org/spreadsheetml/2006/main" count="642" uniqueCount="525">
  <si>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</si>
  <si>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</si>
  <si>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</si>
  <si>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</si>
  <si>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</si>
  <si>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</si>
  <si>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</si>
  <si>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</si>
  <si>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</si>
  <si>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</si>
  <si>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</si>
  <si>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</si>
  <si>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</si>
  <si>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</si>
  <si>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</si>
  <si>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</si>
  <si>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</si>
  <si>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</si>
  <si>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</si>
  <si>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</si>
  <si>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</si>
  <si>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</si>
  <si>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</si>
  <si>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</si>
  <si>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</si>
  <si>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</si>
  <si>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</si>
  <si>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</si>
  <si>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</si>
  <si>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</si>
  <si>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</si>
  <si>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</si>
  <si>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</si>
  <si>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</si>
  <si>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</si>
  <si>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</si>
  <si>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</si>
  <si>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</si>
  <si>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</si>
  <si>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</si>
  <si>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</si>
  <si>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</si>
  <si>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</si>
  <si>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</si>
  <si>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</si>
  <si>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</si>
  <si>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</si>
  <si>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</si>
  <si>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</si>
  <si>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</si>
  <si>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</si>
  <si>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</si>
  <si>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</si>
  <si>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</si>
  <si>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</si>
  <si>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</si>
  <si>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</si>
  <si>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</si>
  <si>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</si>
  <si>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</si>
  <si>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</si>
  <si>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</si>
  <si>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</si>
  <si>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</si>
  <si>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</si>
  <si>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</si>
  <si>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</si>
  <si>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</si>
  <si>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</si>
  <si>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</si>
  <si>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</si>
  <si>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</si>
  <si>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</si>
  <si>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</si>
  <si>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</si>
  <si>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</si>
  <si>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</si>
  <si>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</si>
  <si>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</si>
  <si>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</si>
  <si>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</si>
  <si>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</si>
  <si>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</si>
  <si>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</si>
  <si>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</si>
  <si>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</si>
  <si>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</si>
  <si>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</si>
  <si>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</si>
  <si>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</si>
  <si>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</si>
  <si>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</si>
  <si>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</si>
  <si>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</si>
  <si>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</si>
  <si>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</si>
  <si>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</si>
  <si>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</si>
  <si>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</si>
  <si>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</si>
  <si>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</si>
  <si>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</si>
  <si>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</si>
  <si>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</si>
  <si>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</si>
  <si>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</si>
  <si>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</si>
  <si>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</si>
  <si>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</si>
  <si>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</si>
  <si>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</si>
  <si>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</si>
  <si>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</si>
  <si>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</si>
  <si>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</si>
  <si>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</si>
  <si>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</si>
  <si>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</si>
  <si>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</si>
  <si>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</si>
  <si>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</si>
  <si>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</si>
  <si>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</si>
  <si>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</si>
  <si>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</si>
  <si>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</si>
  <si>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</si>
  <si>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</si>
  <si>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</si>
  <si>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</si>
  <si>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</si>
  <si>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</si>
  <si>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</si>
  <si>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</si>
  <si>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</si>
  <si>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</si>
  <si>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</si>
  <si>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</si>
  <si>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</si>
  <si>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</si>
  <si>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</si>
  <si>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</si>
  <si>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</si>
  <si>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</si>
  <si>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</si>
  <si>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</si>
  <si>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</si>
  <si>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</si>
  <si>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</si>
  <si>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</si>
  <si>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</si>
  <si>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</si>
  <si>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</si>
  <si>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</si>
  <si>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</si>
  <si>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</si>
  <si>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</si>
  <si>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</si>
  <si>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</si>
  <si>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</si>
  <si>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</si>
  <si>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</si>
  <si>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</si>
  <si>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</si>
  <si>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</si>
  <si>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</si>
  <si>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</si>
  <si>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</si>
  <si>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</si>
  <si>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</si>
  <si>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</si>
  <si>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</si>
  <si>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</si>
  <si>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</si>
  <si>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</si>
  <si>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</si>
  <si>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</si>
  <si>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</si>
  <si>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</si>
  <si>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</si>
  <si>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</si>
  <si>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</si>
  <si>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</si>
  <si>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</si>
  <si>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</si>
  <si>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</si>
  <si>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</si>
  <si>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</si>
  <si>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</si>
  <si>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</si>
  <si>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</si>
  <si>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</si>
  <si>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</si>
  <si>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</si>
  <si>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</si>
  <si>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</si>
  <si>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</si>
  <si>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</si>
  <si>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</si>
  <si>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</si>
  <si>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</si>
  <si>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</si>
  <si>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</si>
  <si>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</si>
  <si>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</si>
  <si>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</si>
  <si>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</si>
  <si>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</si>
  <si>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</si>
  <si>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</si>
  <si>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</si>
  <si>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</si>
  <si>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</si>
  <si>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</si>
  <si>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</si>
  <si>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</si>
  <si>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</si>
  <si>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</si>
  <si>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</si>
  <si>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</si>
  <si>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</si>
  <si>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</si>
  <si>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</si>
  <si>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</si>
  <si>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</si>
  <si>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</si>
  <si>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</si>
  <si>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</si>
  <si>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</si>
  <si>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</si>
  <si>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</si>
  <si>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</si>
  <si>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</si>
  <si>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</si>
  <si>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</si>
  <si>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</si>
  <si>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</si>
  <si>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</si>
  <si>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</si>
  <si>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</si>
  <si>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</si>
  <si>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</si>
  <si>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</si>
  <si>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</si>
  <si>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</si>
  <si>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</si>
  <si>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</si>
  <si>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</si>
  <si>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</si>
  <si>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</si>
  <si>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</si>
  <si>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</si>
  <si>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</si>
  <si>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</si>
  <si>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</si>
  <si>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</si>
  <si>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</si>
  <si>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</si>
  <si>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</si>
  <si>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</si>
  <si>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</si>
  <si>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</si>
  <si>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</si>
  <si>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</si>
  <si>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</si>
  <si>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</si>
  <si>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</si>
  <si>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</si>
  <si>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</si>
  <si>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</si>
  <si>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</si>
  <si>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</si>
  <si>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</si>
  <si>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</si>
  <si>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</si>
  <si>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</si>
  <si>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</si>
  <si>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</si>
  <si>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</si>
  <si>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</si>
  <si>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</si>
  <si>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</si>
  <si>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</si>
  <si>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</si>
  <si>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</si>
  <si>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</si>
  <si>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</si>
  <si>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</si>
  <si>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</si>
  <si>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</si>
  <si>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</si>
  <si>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</si>
  <si>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</si>
  <si>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</si>
  <si>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</si>
  <si>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</si>
  <si>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</si>
  <si>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</si>
  <si>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</si>
  <si>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</si>
  <si>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</si>
  <si>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</si>
  <si>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</si>
  <si>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</si>
  <si>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</si>
  <si>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</si>
  <si>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</si>
  <si>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</si>
  <si>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</si>
  <si>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</si>
  <si>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</si>
  <si>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</si>
  <si>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</si>
  <si>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</si>
  <si>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</si>
  <si>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</si>
  <si>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</si>
  <si>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</si>
  <si>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</si>
  <si>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</si>
  <si>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</si>
  <si>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</si>
  <si>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</si>
  <si>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</si>
  <si>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</si>
  <si>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</si>
  <si>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</si>
  <si>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</si>
  <si>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</si>
  <si>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</si>
  <si>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</si>
  <si>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</si>
  <si>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</si>
  <si>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</si>
  <si>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</si>
  <si>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</si>
  <si>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</si>
  <si>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</si>
  <si>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</si>
  <si>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</si>
  <si>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</si>
  <si>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</si>
  <si>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</si>
  <si>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</si>
  <si>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</si>
  <si>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</si>
  <si>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</si>
  <si>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</si>
  <si>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</si>
  <si>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</si>
  <si>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</si>
  <si>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</si>
  <si>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</si>
  <si>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</si>
  <si>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</si>
  <si>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</si>
  <si>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</si>
  <si>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</si>
  <si>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</si>
  <si>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</si>
  <si>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</si>
  <si>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</si>
  <si>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</si>
  <si>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</si>
  <si>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</si>
  <si>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</si>
  <si>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</si>
  <si>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</si>
  <si>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</si>
  <si>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</si>
  <si>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</si>
  <si>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</si>
  <si>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</si>
  <si>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</si>
  <si>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</si>
  <si>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</si>
  <si>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</si>
  <si>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</si>
  <si>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</si>
  <si>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</si>
  <si>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</si>
  <si>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</si>
  <si>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</si>
  <si>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</si>
  <si>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</si>
  <si>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</si>
  <si>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</si>
  <si>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</si>
  <si>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</si>
  <si>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</si>
  <si>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</si>
  <si>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</si>
  <si>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</si>
  <si>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</si>
  <si>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</si>
  <si>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</si>
  <si>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</si>
  <si>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</si>
  <si>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</si>
  <si>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</si>
  <si>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</si>
  <si>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</si>
  <si>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</si>
  <si>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</si>
  <si>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</si>
  <si>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</si>
  <si>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</si>
  <si>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</si>
  <si>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</si>
  <si>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</si>
  <si>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</si>
  <si>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</si>
  <si>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</si>
  <si>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</si>
  <si>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</si>
  <si>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</si>
  <si>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</si>
  <si>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</si>
  <si>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</si>
  <si>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</si>
  <si>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</si>
  <si>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</si>
  <si>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</si>
  <si>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</si>
  <si>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</si>
  <si>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</si>
  <si>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</si>
  <si>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</si>
  <si>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</si>
  <si>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</si>
  <si>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</si>
  <si>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</si>
  <si>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</si>
  <si>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</si>
  <si>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</si>
  <si>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</si>
  <si>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</si>
  <si>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</si>
  <si>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</si>
  <si>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</si>
  <si>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</si>
  <si>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</si>
  <si>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</si>
  <si>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</si>
  <si>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</si>
  <si>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</si>
  <si>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</si>
  <si>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</si>
  <si>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</si>
  <si>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</si>
  <si>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</si>
  <si>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</si>
  <si>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</si>
  <si>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</si>
  <si>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</si>
  <si>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</si>
  <si>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</si>
  <si>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</si>
  <si>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</si>
  <si>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</si>
  <si>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</si>
  <si>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</si>
  <si>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</si>
  <si>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</si>
  <si>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</si>
  <si>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</si>
  <si>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</si>
  <si>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</si>
  <si>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</si>
  <si>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</si>
  <si>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</si>
  <si>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</si>
  <si>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</si>
  <si>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</si>
  <si>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</si>
  <si>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</si>
  <si>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</si>
  <si>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</si>
  <si>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</si>
  <si>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</si>
  <si>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</si>
  <si>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</si>
  <si>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</si>
  <si>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</si>
  <si>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</si>
  <si>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</si>
  <si>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</si>
  <si>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</si>
  <si>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</si>
  <si>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</si>
  <si>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</si>
  <si>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</si>
  <si>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</si>
  <si>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</si>
  <si>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</si>
  <si>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</si>
  <si>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</si>
  <si>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</si>
  <si>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</si>
  <si>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</si>
  <si>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</si>
  <si>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</si>
  <si>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</si>
  <si>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</si>
  <si>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</si>
  <si>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</si>
  <si>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</si>
  <si>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</si>
  <si>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CONT DE EXECUTIE VENITURI IANUARIE 2023</t>
  </si>
  <si>
    <t>CONT DE EXECUTIE CHELTUIELI IANUARIE  2023</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</si>
  <si>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</si>
  <si>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</si>
  <si>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</si>
  <si>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</si>
  <si>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</si>
  <si>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</si>
  <si>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</si>
  <si>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</si>
  <si>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</si>
  <si>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</si>
  <si>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</si>
  <si>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DIRECTOR GENERAL</t>
  </si>
  <si>
    <t>DAN STOICA</t>
  </si>
  <si>
    <t>DIRECTOR ECONOMIC</t>
  </si>
  <si>
    <t>EC.EMANOELA DRAGHICI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</si>
</sst>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00"/>
  </numFmts>
  <fonts count="26" x14ac:knownFonts="1">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58">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2" fontId="4" fillId="0" borderId="1" xfId="0" applyNumberFormat="1" applyFont="1" applyFill="1" applyBorder="1" applyAlignment="1">
      <alignment wrapText="1"/>
    </xf>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4"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4"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3" fontId="10" fillId="0" borderId="1" xfId="0" applyNumberFormat="1" applyFont="1" applyFill="1" applyBorder="1" applyAlignment="1">
      <alignment horizontal="right"/>
    </xf>
    <xf numFmtId="3" fontId="9" fillId="0" borderId="1" xfId="0" applyNumberFormat="1" applyFont="1" applyFill="1" applyBorder="1"/>
    <xf numFmtId="164" fontId="9" fillId="0" borderId="1" xfId="2" applyNumberFormat="1" applyFont="1" applyFill="1" applyBorder="1" applyAlignment="1">
      <alignment wrapText="1"/>
    </xf>
    <xf numFmtId="164"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4" fontId="12" fillId="0" borderId="1" xfId="2" applyNumberFormat="1" applyFont="1" applyFill="1" applyBorder="1" applyAlignment="1">
      <alignment wrapText="1"/>
    </xf>
    <xf numFmtId="3" fontId="11" fillId="0" borderId="1" xfId="0" applyNumberFormat="1" applyFont="1" applyFill="1" applyBorder="1"/>
    <xf numFmtId="3" fontId="9" fillId="0" borderId="1" xfId="0" applyNumberFormat="1" applyFont="1" applyFill="1" applyBorder="1" applyAlignment="1">
      <alignment vertical="top" wrapText="1"/>
    </xf>
    <xf numFmtId="49" fontId="9" fillId="0" borderId="1" xfId="0" applyNumberFormat="1" applyFont="1" applyFill="1" applyBorder="1" applyAlignment="1">
      <alignment horizontal="left" vertical="top" wrapText="1"/>
    </xf>
    <xf numFmtId="164" fontId="11" fillId="0" borderId="1" xfId="3" applyNumberFormat="1" applyFont="1" applyFill="1" applyBorder="1" applyAlignment="1">
      <alignment wrapText="1"/>
    </xf>
    <xf numFmtId="164"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3" fontId="12" fillId="0" borderId="1" xfId="0" applyNumberFormat="1" applyFont="1" applyFill="1" applyBorder="1" applyAlignment="1">
      <alignment horizontal="right"/>
    </xf>
    <xf numFmtId="4" fontId="11" fillId="0" borderId="1" xfId="0" applyNumberFormat="1" applyFont="1" applyFill="1" applyBorder="1" applyAlignment="1" applyProtection="1">
      <alignment horizontal="left" wrapText="1"/>
    </xf>
    <xf numFmtId="164"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3" fontId="9" fillId="0" borderId="1" xfId="0" applyNumberFormat="1" applyFont="1" applyFill="1" applyBorder="1" applyProtection="1"/>
    <xf numFmtId="164" fontId="16" fillId="0" borderId="1" xfId="2" applyNumberFormat="1" applyFont="1" applyFill="1" applyBorder="1" applyAlignment="1">
      <alignment horizontal="left" vertical="center" wrapText="1"/>
    </xf>
    <xf numFmtId="164" fontId="17" fillId="0" borderId="1" xfId="3" applyNumberFormat="1" applyFont="1" applyFill="1" applyBorder="1" applyAlignment="1">
      <alignment horizontal="left" vertical="center" wrapText="1"/>
    </xf>
    <xf numFmtId="164"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164" fontId="11" fillId="0" borderId="1" xfId="4" applyNumberFormat="1" applyFont="1" applyFill="1" applyBorder="1" applyAlignment="1">
      <alignment vertical="top" wrapText="1"/>
    </xf>
    <xf numFmtId="164" fontId="9" fillId="0" borderId="1" xfId="4" applyNumberFormat="1" applyFont="1" applyFill="1" applyBorder="1" applyAlignment="1">
      <alignment vertical="top" wrapText="1"/>
    </xf>
    <xf numFmtId="164" fontId="11" fillId="0" borderId="1" xfId="5" applyNumberFormat="1" applyFont="1" applyFill="1" applyBorder="1" applyAlignment="1" applyProtection="1">
      <alignment vertical="top" wrapText="1"/>
    </xf>
    <xf numFmtId="4" fontId="9" fillId="0" borderId="1" xfId="0" applyNumberFormat="1" applyFont="1" applyFill="1" applyBorder="1"/>
    <xf numFmtId="164" fontId="19" fillId="0" borderId="1" xfId="2" applyNumberFormat="1" applyFont="1" applyFill="1" applyBorder="1" applyAlignment="1">
      <alignment wrapText="1"/>
    </xf>
    <xf numFmtId="4" fontId="9" fillId="0" borderId="0" xfId="0" applyNumberFormat="1" applyFont="1" applyFill="1"/>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4" fontId="11" fillId="0" borderId="1" xfId="2" applyNumberFormat="1" applyFont="1" applyFill="1" applyBorder="1" applyAlignment="1"/>
    <xf numFmtId="164"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165" fontId="4" fillId="0" borderId="0" xfId="0" applyNumberFormat="1" applyFont="1" applyFill="1"/>
    <xf numFmtId="165" fontId="4" fillId="0" borderId="0" xfId="0" applyNumberFormat="1" applyFont="1" applyFill="1" applyBorder="1"/>
    <xf numFmtId="165" fontId="2" fillId="0" borderId="0" xfId="0" applyNumberFormat="1" applyFont="1" applyFill="1" applyAlignment="1">
      <alignment horizontal="center"/>
    </xf>
    <xf numFmtId="165"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xf>
    <xf numFmtId="165" fontId="3" fillId="0" borderId="1" xfId="0" applyNumberFormat="1" applyFont="1" applyFill="1" applyBorder="1"/>
    <xf numFmtId="165" fontId="4" fillId="0" borderId="1" xfId="0" applyNumberFormat="1" applyFont="1" applyFill="1" applyBorder="1"/>
    <xf numFmtId="165" fontId="5" fillId="0" borderId="1" xfId="0" applyNumberFormat="1" applyFont="1" applyFill="1" applyBorder="1"/>
    <xf numFmtId="3" fontId="11" fillId="2" borderId="1" xfId="3" applyNumberFormat="1" applyFont="1" applyFill="1" applyBorder="1" applyAlignment="1" applyProtection="1">
      <alignment horizontal="right" wrapText="1"/>
    </xf>
    <xf numFmtId="4" fontId="3" fillId="2" borderId="1" xfId="0" applyNumberFormat="1" applyFont="1" applyFill="1" applyBorder="1"/>
    <xf numFmtId="165" fontId="3" fillId="2" borderId="1" xfId="0" applyNumberFormat="1" applyFont="1" applyFill="1" applyBorder="1"/>
    <xf numFmtId="4" fontId="11" fillId="2" borderId="1" xfId="3" applyNumberFormat="1" applyFont="1" applyFill="1" applyBorder="1" applyAlignment="1" applyProtection="1">
      <alignment horizontal="right" wrapText="1"/>
    </xf>
    <xf numFmtId="165" fontId="9" fillId="0" borderId="0" xfId="0" applyNumberFormat="1" applyFont="1" applyFill="1" applyBorder="1"/>
    <xf numFmtId="165" fontId="11"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center"/>
    </xf>
    <xf numFmtId="165" fontId="11" fillId="0" borderId="1" xfId="3" applyNumberFormat="1" applyFont="1" applyFill="1" applyBorder="1" applyAlignment="1" applyProtection="1">
      <alignment horizontal="right" wrapText="1"/>
    </xf>
    <xf numFmtId="165" fontId="11" fillId="0" borderId="1" xfId="3" applyNumberFormat="1" applyFont="1" applyFill="1" applyBorder="1" applyAlignment="1">
      <alignment horizontal="right" wrapText="1"/>
    </xf>
    <xf numFmtId="165" fontId="9" fillId="0" borderId="1" xfId="0" applyNumberFormat="1" applyFont="1" applyFill="1" applyBorder="1"/>
    <xf numFmtId="165" fontId="10" fillId="0" borderId="1" xfId="0" applyNumberFormat="1" applyFont="1" applyFill="1" applyBorder="1" applyAlignment="1">
      <alignment horizontal="right"/>
    </xf>
    <xf numFmtId="165" fontId="13" fillId="0" borderId="1" xfId="3" applyNumberFormat="1" applyFont="1" applyFill="1" applyBorder="1" applyAlignment="1">
      <alignment horizontal="right" wrapText="1"/>
    </xf>
    <xf numFmtId="165" fontId="11" fillId="0" borderId="1" xfId="3" applyNumberFormat="1" applyFont="1" applyFill="1" applyBorder="1" applyAlignment="1">
      <alignment horizontal="right"/>
    </xf>
    <xf numFmtId="165" fontId="9" fillId="0" borderId="1" xfId="0" applyNumberFormat="1" applyFont="1" applyFill="1" applyBorder="1" applyAlignment="1">
      <alignment vertical="top" wrapText="1"/>
    </xf>
    <xf numFmtId="165" fontId="9" fillId="0" borderId="1" xfId="3" applyNumberFormat="1" applyFont="1" applyFill="1" applyBorder="1" applyAlignment="1" applyProtection="1">
      <alignment horizontal="right" wrapText="1"/>
    </xf>
    <xf numFmtId="165" fontId="13" fillId="0" borderId="1" xfId="3" applyNumberFormat="1" applyFont="1" applyFill="1" applyBorder="1" applyAlignment="1" applyProtection="1">
      <alignment horizontal="right" wrapText="1"/>
    </xf>
    <xf numFmtId="165" fontId="12" fillId="0" borderId="1" xfId="0" applyNumberFormat="1" applyFont="1" applyFill="1" applyBorder="1" applyAlignment="1">
      <alignment horizontal="right"/>
    </xf>
    <xf numFmtId="165" fontId="9" fillId="0" borderId="1" xfId="0" applyNumberFormat="1" applyFont="1" applyFill="1" applyBorder="1" applyProtection="1"/>
    <xf numFmtId="165" fontId="9" fillId="0" borderId="1" xfId="2" applyNumberFormat="1" applyFont="1" applyFill="1" applyBorder="1" applyAlignment="1">
      <alignment wrapText="1"/>
    </xf>
    <xf numFmtId="165" fontId="11" fillId="0" borderId="1" xfId="0" applyNumberFormat="1" applyFont="1" applyFill="1" applyBorder="1"/>
    <xf numFmtId="165" fontId="9" fillId="2" borderId="1" xfId="0" applyNumberFormat="1" applyFont="1" applyFill="1" applyBorder="1"/>
    <xf numFmtId="165" fontId="11" fillId="2" borderId="1" xfId="3" applyNumberFormat="1" applyFont="1" applyFill="1" applyBorder="1" applyAlignment="1">
      <alignment horizontal="right" wrapText="1"/>
    </xf>
    <xf numFmtId="165" fontId="11" fillId="2" borderId="1" xfId="3" applyNumberFormat="1" applyFont="1" applyFill="1" applyBorder="1" applyAlignment="1" applyProtection="1">
      <alignment horizontal="right" wrapText="1"/>
    </xf>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3"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T156"/>
  <sheetViews>
    <sheetView tabSelected="1" zoomScaleNormal="100" workbookViewId="0">
      <pane xSplit="3" ySplit="6" topLeftCell="D7" activePane="bottomRight" state="frozen"/>
      <selection activeCell="B2" sqref="B2"/>
      <selection pane="topRight" activeCell="B2" sqref="B2"/>
      <selection pane="bottomLeft" activeCell="B2" sqref="B2"/>
      <selection pane="bottomRight" activeCell="F127" sqref="F127"/>
    </sheetView>
  </sheetViews>
  <sheetFormatPr defaultRowHeight="12.75" x14ac:dyDescent="0.2"/>
  <cols>
    <col min="1" max="1" width="11" style="37" customWidth="1"/>
    <col min="2" max="2" width="59.5703125" style="10" customWidth="1"/>
    <col min="3" max="3" width="15" style="38" customWidth="1"/>
    <col min="4" max="4" width="14" style="38" customWidth="1"/>
    <col min="5" max="6" width="18" style="124" customWidth="1"/>
    <col min="7" max="7" width="11.1406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0"/>
  </cols>
  <sheetData>
    <row r="1" spans="1:176" ht="15" x14ac:dyDescent="0.2">
      <c r="B1" s="111" t="s">
        <v>508</v>
      </c>
      <c r="C1" s="101"/>
      <c r="D1" s="101"/>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row>
    <row r="2" spans="1:176" x14ac:dyDescent="0.2">
      <c r="B2" s="1"/>
      <c r="C2" s="101"/>
      <c r="D2" s="101"/>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row>
    <row r="3" spans="1:176" x14ac:dyDescent="0.2">
      <c r="A3" s="2"/>
      <c r="B3" s="3"/>
      <c r="C3" s="29"/>
      <c r="D3" s="29"/>
      <c r="E3" s="125"/>
      <c r="F3" s="125"/>
      <c r="FG3" s="5"/>
    </row>
    <row r="4" spans="1:176" ht="12.75" customHeight="1" x14ac:dyDescent="0.2">
      <c r="B4" s="6"/>
      <c r="C4" s="29"/>
      <c r="D4" s="29"/>
      <c r="E4" s="125"/>
      <c r="F4" s="126" t="s">
        <v>0</v>
      </c>
      <c r="G4" s="156"/>
      <c r="H4" s="156"/>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7"/>
      <c r="EJ4" s="157"/>
      <c r="EK4" s="157"/>
      <c r="EL4" s="157"/>
      <c r="EM4" s="157"/>
      <c r="EN4" s="155"/>
      <c r="EO4" s="155"/>
      <c r="EP4" s="155"/>
      <c r="EQ4" s="155"/>
      <c r="ER4" s="155"/>
      <c r="ES4" s="155"/>
      <c r="ET4" s="155"/>
      <c r="EU4" s="155"/>
      <c r="EV4" s="155"/>
      <c r="EW4" s="155"/>
      <c r="EX4" s="155"/>
      <c r="EY4" s="155"/>
      <c r="EZ4" s="155"/>
      <c r="FA4" s="155"/>
      <c r="FB4" s="155"/>
      <c r="FC4" s="155"/>
      <c r="FD4" s="155"/>
      <c r="FE4" s="155"/>
      <c r="FF4" s="155"/>
      <c r="FG4" s="155"/>
    </row>
    <row r="5" spans="1:176" ht="76.5" x14ac:dyDescent="0.2">
      <c r="A5" s="7" t="s">
        <v>1</v>
      </c>
      <c r="B5" s="7" t="s">
        <v>2</v>
      </c>
      <c r="C5" s="7" t="s">
        <v>3</v>
      </c>
      <c r="D5" s="8" t="s">
        <v>4</v>
      </c>
      <c r="E5" s="127" t="s">
        <v>5</v>
      </c>
      <c r="F5" s="127" t="s">
        <v>6</v>
      </c>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row>
    <row r="6" spans="1:176" s="15" customFormat="1" x14ac:dyDescent="0.2">
      <c r="A6" s="11"/>
      <c r="B6" s="12"/>
      <c r="C6" s="100"/>
      <c r="D6" s="100"/>
      <c r="E6" s="128"/>
      <c r="F6" s="128"/>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4"/>
      <c r="FI6" s="14"/>
      <c r="FJ6" s="14"/>
      <c r="FK6" s="14"/>
      <c r="FL6" s="14"/>
      <c r="FM6" s="14"/>
      <c r="FN6" s="14"/>
      <c r="FO6" s="14"/>
      <c r="FP6" s="14"/>
      <c r="FQ6" s="14"/>
      <c r="FR6" s="14"/>
      <c r="FS6" s="14"/>
      <c r="FT6" s="14"/>
    </row>
    <row r="7" spans="1:176" x14ac:dyDescent="0.2">
      <c r="A7" s="102" t="s">
        <v>7</v>
      </c>
      <c r="B7" s="16" t="s">
        <v>8</v>
      </c>
      <c r="C7" s="133">
        <f t="shared" ref="C7:F7" si="0">+C8+C66+C110+C95+C90</f>
        <v>558983000</v>
      </c>
      <c r="D7" s="133">
        <f t="shared" si="0"/>
        <v>132282020</v>
      </c>
      <c r="E7" s="134">
        <f t="shared" si="0"/>
        <v>42183278.550000004</v>
      </c>
      <c r="F7" s="129">
        <f t="shared" si="0"/>
        <v>42183278.550000004</v>
      </c>
      <c r="G7" s="29"/>
      <c r="H7" s="29"/>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29"/>
      <c r="FI7" s="29"/>
    </row>
    <row r="8" spans="1:176" x14ac:dyDescent="0.2">
      <c r="A8" s="102" t="s">
        <v>9</v>
      </c>
      <c r="B8" s="16" t="s">
        <v>10</v>
      </c>
      <c r="C8" s="17">
        <f t="shared" ref="C8:F8" si="1">+C14+C52+C9</f>
        <v>558983000</v>
      </c>
      <c r="D8" s="17">
        <f t="shared" si="1"/>
        <v>132282020</v>
      </c>
      <c r="E8" s="129">
        <f t="shared" si="1"/>
        <v>42869555.550000004</v>
      </c>
      <c r="F8" s="129">
        <f t="shared" si="1"/>
        <v>42869555.550000004</v>
      </c>
      <c r="G8" s="29"/>
      <c r="H8" s="29"/>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29"/>
      <c r="FI8" s="29"/>
    </row>
    <row r="9" spans="1:176" x14ac:dyDescent="0.2">
      <c r="A9" s="102" t="s">
        <v>11</v>
      </c>
      <c r="B9" s="16" t="s">
        <v>12</v>
      </c>
      <c r="C9" s="17">
        <f t="shared" ref="C9:F9" si="2">+C10+C11+C12+C13</f>
        <v>0</v>
      </c>
      <c r="D9" s="17">
        <f t="shared" si="2"/>
        <v>0</v>
      </c>
      <c r="E9" s="129">
        <f t="shared" si="2"/>
        <v>0</v>
      </c>
      <c r="F9" s="129">
        <f t="shared" si="2"/>
        <v>0</v>
      </c>
      <c r="G9" s="29"/>
      <c r="H9" s="29"/>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29"/>
      <c r="FI9" s="29"/>
    </row>
    <row r="10" spans="1:176" ht="38.25" x14ac:dyDescent="0.2">
      <c r="A10" s="102" t="s">
        <v>13</v>
      </c>
      <c r="B10" s="16" t="s">
        <v>14</v>
      </c>
      <c r="C10" s="17"/>
      <c r="D10" s="17"/>
      <c r="E10" s="129"/>
      <c r="F10" s="129"/>
      <c r="G10" s="29"/>
      <c r="H10" s="29"/>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29"/>
      <c r="FI10" s="29"/>
    </row>
    <row r="11" spans="1:176" ht="38.25" x14ac:dyDescent="0.2">
      <c r="A11" s="102" t="s">
        <v>15</v>
      </c>
      <c r="B11" s="16" t="s">
        <v>16</v>
      </c>
      <c r="C11" s="17"/>
      <c r="D11" s="17"/>
      <c r="E11" s="129"/>
      <c r="F11" s="129"/>
      <c r="G11" s="29"/>
      <c r="H11" s="29"/>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29"/>
      <c r="FI11" s="29"/>
    </row>
    <row r="12" spans="1:176" ht="25.5" x14ac:dyDescent="0.2">
      <c r="A12" s="102" t="s">
        <v>17</v>
      </c>
      <c r="B12" s="16" t="s">
        <v>18</v>
      </c>
      <c r="C12" s="17"/>
      <c r="D12" s="17"/>
      <c r="E12" s="129"/>
      <c r="F12" s="129"/>
      <c r="G12" s="29"/>
      <c r="H12" s="29"/>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29"/>
      <c r="FI12" s="29"/>
    </row>
    <row r="13" spans="1:176" ht="38.25" x14ac:dyDescent="0.2">
      <c r="A13" s="102" t="s">
        <v>19</v>
      </c>
      <c r="B13" s="16" t="s">
        <v>20</v>
      </c>
      <c r="C13" s="17"/>
      <c r="D13" s="17"/>
      <c r="E13" s="129"/>
      <c r="F13" s="129"/>
      <c r="G13" s="29"/>
      <c r="H13" s="29"/>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29"/>
      <c r="FI13" s="29"/>
    </row>
    <row r="14" spans="1:176" x14ac:dyDescent="0.2">
      <c r="A14" s="102" t="s">
        <v>21</v>
      </c>
      <c r="B14" s="16" t="s">
        <v>22</v>
      </c>
      <c r="C14" s="17">
        <f t="shared" ref="C14:F14" si="3">+C15+C28</f>
        <v>558653000</v>
      </c>
      <c r="D14" s="17">
        <f t="shared" si="3"/>
        <v>132236020</v>
      </c>
      <c r="E14" s="129">
        <f t="shared" si="3"/>
        <v>42670338.630000003</v>
      </c>
      <c r="F14" s="129">
        <f t="shared" si="3"/>
        <v>42670338.630000003</v>
      </c>
      <c r="G14" s="29"/>
      <c r="H14" s="29"/>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29"/>
      <c r="FI14" s="29"/>
    </row>
    <row r="15" spans="1:176" x14ac:dyDescent="0.2">
      <c r="A15" s="102" t="s">
        <v>23</v>
      </c>
      <c r="B15" s="16" t="s">
        <v>24</v>
      </c>
      <c r="C15" s="17">
        <f t="shared" ref="C15:F15" si="4">+C16+C24+C27</f>
        <v>32211000</v>
      </c>
      <c r="D15" s="17">
        <f t="shared" si="4"/>
        <v>7791000</v>
      </c>
      <c r="E15" s="129">
        <f t="shared" si="4"/>
        <v>2244667.13</v>
      </c>
      <c r="F15" s="129">
        <f t="shared" si="4"/>
        <v>2244667.13</v>
      </c>
      <c r="G15" s="29"/>
      <c r="H15" s="29"/>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29"/>
      <c r="FI15" s="29"/>
    </row>
    <row r="16" spans="1:176" ht="25.5" x14ac:dyDescent="0.2">
      <c r="A16" s="102" t="s">
        <v>25</v>
      </c>
      <c r="B16" s="16" t="s">
        <v>26</v>
      </c>
      <c r="C16" s="17">
        <f t="shared" ref="C16:F16" si="5">C17+C18+C20+C21+C22+C19+C23</f>
        <v>8127000</v>
      </c>
      <c r="D16" s="17">
        <f t="shared" si="5"/>
        <v>1918000</v>
      </c>
      <c r="E16" s="129">
        <f t="shared" si="5"/>
        <v>156620</v>
      </c>
      <c r="F16" s="129">
        <f t="shared" si="5"/>
        <v>156620</v>
      </c>
      <c r="G16" s="29"/>
      <c r="H16" s="29"/>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29"/>
      <c r="FI16" s="29"/>
    </row>
    <row r="17" spans="1:165" s="6" customFormat="1" ht="25.5" x14ac:dyDescent="0.2">
      <c r="A17" s="103" t="s">
        <v>27</v>
      </c>
      <c r="B17" s="18" t="s">
        <v>28</v>
      </c>
      <c r="C17" s="17">
        <v>8127000</v>
      </c>
      <c r="D17" s="17">
        <v>1918000</v>
      </c>
      <c r="E17" s="130">
        <v>56121</v>
      </c>
      <c r="F17" s="130">
        <v>56121</v>
      </c>
      <c r="G17" s="29"/>
      <c r="H17" s="29"/>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29"/>
      <c r="FI17" s="29"/>
    </row>
    <row r="18" spans="1:165" s="6" customFormat="1" ht="25.5" x14ac:dyDescent="0.2">
      <c r="A18" s="103" t="s">
        <v>29</v>
      </c>
      <c r="B18" s="18" t="s">
        <v>30</v>
      </c>
      <c r="C18" s="17"/>
      <c r="D18" s="17"/>
      <c r="E18" s="130"/>
      <c r="F18" s="130"/>
      <c r="G18" s="29"/>
      <c r="H18" s="29"/>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29"/>
      <c r="FI18" s="29"/>
    </row>
    <row r="19" spans="1:165" s="6" customFormat="1" x14ac:dyDescent="0.2">
      <c r="A19" s="103" t="s">
        <v>31</v>
      </c>
      <c r="B19" s="18" t="s">
        <v>32</v>
      </c>
      <c r="C19" s="17"/>
      <c r="D19" s="17"/>
      <c r="E19" s="130"/>
      <c r="F19" s="130"/>
      <c r="G19" s="29"/>
      <c r="H19" s="29"/>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29"/>
      <c r="FI19" s="29"/>
    </row>
    <row r="20" spans="1:165" s="6" customFormat="1" ht="25.5" x14ac:dyDescent="0.2">
      <c r="A20" s="103" t="s">
        <v>33</v>
      </c>
      <c r="B20" s="18" t="s">
        <v>34</v>
      </c>
      <c r="C20" s="17"/>
      <c r="D20" s="17"/>
      <c r="E20" s="130"/>
      <c r="F20" s="130"/>
      <c r="G20" s="29"/>
      <c r="H20" s="29"/>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29"/>
      <c r="FI20" s="29"/>
    </row>
    <row r="21" spans="1:165" s="6" customFormat="1" ht="25.5" x14ac:dyDescent="0.2">
      <c r="A21" s="103" t="s">
        <v>35</v>
      </c>
      <c r="B21" s="18" t="s">
        <v>36</v>
      </c>
      <c r="C21" s="17"/>
      <c r="D21" s="17"/>
      <c r="E21" s="130"/>
      <c r="F21" s="130"/>
      <c r="G21" s="29"/>
      <c r="H21" s="29"/>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29"/>
      <c r="FI21" s="29"/>
    </row>
    <row r="22" spans="1:165" s="6" customFormat="1" ht="43.5" customHeight="1" x14ac:dyDescent="0.2">
      <c r="A22" s="103" t="s">
        <v>37</v>
      </c>
      <c r="B22" s="104" t="s">
        <v>38</v>
      </c>
      <c r="C22" s="17"/>
      <c r="D22" s="17"/>
      <c r="E22" s="130"/>
      <c r="F22" s="130"/>
      <c r="G22" s="29"/>
      <c r="H22" s="29"/>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29"/>
      <c r="FI22" s="29"/>
    </row>
    <row r="23" spans="1:165" s="6" customFormat="1" ht="43.5" customHeight="1" x14ac:dyDescent="0.2">
      <c r="A23" s="103" t="s">
        <v>39</v>
      </c>
      <c r="B23" s="104" t="s">
        <v>40</v>
      </c>
      <c r="C23" s="17"/>
      <c r="D23" s="17"/>
      <c r="E23" s="130">
        <v>100499</v>
      </c>
      <c r="F23" s="130">
        <v>100499</v>
      </c>
      <c r="G23" s="29"/>
      <c r="H23" s="29"/>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29"/>
      <c r="FI23" s="29"/>
    </row>
    <row r="24" spans="1:165" s="6" customFormat="1" x14ac:dyDescent="0.2">
      <c r="A24" s="102" t="s">
        <v>41</v>
      </c>
      <c r="B24" s="105" t="s">
        <v>42</v>
      </c>
      <c r="C24" s="19">
        <f t="shared" ref="C24:F24" si="6">C25+C26</f>
        <v>0</v>
      </c>
      <c r="D24" s="19">
        <f t="shared" si="6"/>
        <v>0</v>
      </c>
      <c r="E24" s="131">
        <f t="shared" si="6"/>
        <v>5527</v>
      </c>
      <c r="F24" s="131">
        <f t="shared" si="6"/>
        <v>5527</v>
      </c>
      <c r="G24" s="29"/>
      <c r="H24" s="29"/>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29"/>
      <c r="FI24" s="29"/>
    </row>
    <row r="25" spans="1:165" s="6" customFormat="1" x14ac:dyDescent="0.2">
      <c r="A25" s="103" t="s">
        <v>43</v>
      </c>
      <c r="B25" s="104" t="s">
        <v>44</v>
      </c>
      <c r="C25" s="17"/>
      <c r="D25" s="17"/>
      <c r="E25" s="130">
        <v>5527</v>
      </c>
      <c r="F25" s="130">
        <v>5527</v>
      </c>
      <c r="G25" s="29"/>
      <c r="H25" s="29"/>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29"/>
      <c r="FI25" s="29"/>
    </row>
    <row r="26" spans="1:165" s="6" customFormat="1" ht="25.5" x14ac:dyDescent="0.2">
      <c r="A26" s="103" t="s">
        <v>45</v>
      </c>
      <c r="B26" s="104" t="s">
        <v>46</v>
      </c>
      <c r="C26" s="17"/>
      <c r="D26" s="17"/>
      <c r="E26" s="130"/>
      <c r="F26" s="130"/>
      <c r="G26" s="29"/>
      <c r="H26" s="29"/>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29"/>
      <c r="FI26" s="29"/>
    </row>
    <row r="27" spans="1:165" s="6" customFormat="1" ht="25.5" x14ac:dyDescent="0.2">
      <c r="A27" s="103" t="s">
        <v>47</v>
      </c>
      <c r="B27" s="104" t="s">
        <v>48</v>
      </c>
      <c r="C27" s="17">
        <v>24084000</v>
      </c>
      <c r="D27" s="17">
        <v>5873000</v>
      </c>
      <c r="E27" s="130">
        <v>2082520.13</v>
      </c>
      <c r="F27" s="130">
        <v>2082520.13</v>
      </c>
      <c r="G27" s="29"/>
      <c r="H27" s="29"/>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29"/>
      <c r="FI27" s="29"/>
    </row>
    <row r="28" spans="1:165" s="6" customFormat="1" x14ac:dyDescent="0.2">
      <c r="A28" s="102" t="s">
        <v>49</v>
      </c>
      <c r="B28" s="16" t="s">
        <v>50</v>
      </c>
      <c r="C28" s="17">
        <f t="shared" ref="C28:F28" si="7">C29+C35+C51+C36+C37+C38+C39+C40+C41+C42+C43+C44+C45+C46+C47+C48+C49+C50</f>
        <v>526442000</v>
      </c>
      <c r="D28" s="17">
        <f t="shared" si="7"/>
        <v>124445020</v>
      </c>
      <c r="E28" s="129">
        <f t="shared" si="7"/>
        <v>40425671.5</v>
      </c>
      <c r="F28" s="129">
        <f t="shared" si="7"/>
        <v>40425671.5</v>
      </c>
      <c r="G28" s="29"/>
      <c r="H28" s="29"/>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29"/>
      <c r="FI28" s="29"/>
    </row>
    <row r="29" spans="1:165" s="6" customFormat="1" ht="25.5" x14ac:dyDescent="0.2">
      <c r="A29" s="102" t="s">
        <v>51</v>
      </c>
      <c r="B29" s="16" t="s">
        <v>52</v>
      </c>
      <c r="C29" s="17">
        <f t="shared" ref="C29:F29" si="8">C30+C31+C32+C33+C34</f>
        <v>506798000</v>
      </c>
      <c r="D29" s="17">
        <f t="shared" si="8"/>
        <v>121464000</v>
      </c>
      <c r="E29" s="129">
        <f t="shared" si="8"/>
        <v>39598062</v>
      </c>
      <c r="F29" s="129">
        <f t="shared" si="8"/>
        <v>39598062</v>
      </c>
      <c r="G29" s="29"/>
      <c r="H29" s="29"/>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29"/>
      <c r="FI29" s="29"/>
    </row>
    <row r="30" spans="1:165" s="6" customFormat="1" ht="25.5" x14ac:dyDescent="0.2">
      <c r="A30" s="103" t="s">
        <v>53</v>
      </c>
      <c r="B30" s="18" t="s">
        <v>54</v>
      </c>
      <c r="C30" s="17">
        <v>506798000</v>
      </c>
      <c r="D30" s="17">
        <v>121464000</v>
      </c>
      <c r="E30" s="130">
        <v>39751614</v>
      </c>
      <c r="F30" s="130">
        <v>39751614</v>
      </c>
      <c r="G30" s="29"/>
      <c r="H30" s="29"/>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29"/>
      <c r="FI30" s="29"/>
    </row>
    <row r="31" spans="1:165" s="6" customFormat="1" ht="38.25" x14ac:dyDescent="0.2">
      <c r="A31" s="103" t="s">
        <v>55</v>
      </c>
      <c r="B31" s="106" t="s">
        <v>56</v>
      </c>
      <c r="C31" s="17"/>
      <c r="D31" s="17"/>
      <c r="E31" s="130">
        <v>-157380</v>
      </c>
      <c r="F31" s="130">
        <v>-157380</v>
      </c>
      <c r="G31" s="29"/>
      <c r="H31" s="29"/>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29"/>
      <c r="FI31" s="29"/>
    </row>
    <row r="32" spans="1:165" s="6" customFormat="1" ht="27.75" customHeight="1" x14ac:dyDescent="0.2">
      <c r="A32" s="103" t="s">
        <v>57</v>
      </c>
      <c r="B32" s="18" t="s">
        <v>58</v>
      </c>
      <c r="C32" s="17"/>
      <c r="D32" s="17"/>
      <c r="E32" s="130"/>
      <c r="F32" s="130"/>
      <c r="G32" s="29"/>
      <c r="H32" s="29"/>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29"/>
      <c r="FI32" s="29"/>
    </row>
    <row r="33" spans="1:165" s="6" customFormat="1" x14ac:dyDescent="0.2">
      <c r="A33" s="103" t="s">
        <v>59</v>
      </c>
      <c r="B33" s="18" t="s">
        <v>60</v>
      </c>
      <c r="C33" s="17"/>
      <c r="D33" s="17"/>
      <c r="E33" s="130">
        <v>3828</v>
      </c>
      <c r="F33" s="130">
        <v>3828</v>
      </c>
      <c r="G33" s="29"/>
      <c r="H33" s="29"/>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29"/>
      <c r="FI33" s="29"/>
    </row>
    <row r="34" spans="1:165" s="6" customFormat="1" x14ac:dyDescent="0.2">
      <c r="A34" s="103" t="s">
        <v>61</v>
      </c>
      <c r="B34" s="18" t="s">
        <v>62</v>
      </c>
      <c r="C34" s="17"/>
      <c r="D34" s="17"/>
      <c r="E34" s="130"/>
      <c r="F34" s="130"/>
      <c r="G34" s="29"/>
      <c r="H34" s="29"/>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29"/>
      <c r="FI34" s="29"/>
    </row>
    <row r="35" spans="1:165" s="6" customFormat="1" x14ac:dyDescent="0.2">
      <c r="A35" s="103" t="s">
        <v>63</v>
      </c>
      <c r="B35" s="18" t="s">
        <v>64</v>
      </c>
      <c r="C35" s="17"/>
      <c r="D35" s="17"/>
      <c r="E35" s="130"/>
      <c r="F35" s="130"/>
      <c r="G35" s="29"/>
      <c r="H35" s="29"/>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29"/>
      <c r="FI35" s="29"/>
    </row>
    <row r="36" spans="1:165" s="6" customFormat="1" ht="25.5" x14ac:dyDescent="0.2">
      <c r="A36" s="103" t="s">
        <v>65</v>
      </c>
      <c r="B36" s="107" t="s">
        <v>66</v>
      </c>
      <c r="C36" s="17"/>
      <c r="D36" s="17"/>
      <c r="E36" s="130"/>
      <c r="F36" s="130"/>
      <c r="G36" s="29"/>
      <c r="H36" s="29"/>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29"/>
      <c r="FI36" s="29"/>
    </row>
    <row r="37" spans="1:165" s="6" customFormat="1" ht="38.25" x14ac:dyDescent="0.2">
      <c r="A37" s="103" t="s">
        <v>67</v>
      </c>
      <c r="B37" s="18" t="s">
        <v>68</v>
      </c>
      <c r="C37" s="17">
        <v>2000</v>
      </c>
      <c r="D37" s="17">
        <v>0</v>
      </c>
      <c r="E37" s="130">
        <v>2550</v>
      </c>
      <c r="F37" s="130">
        <v>2550</v>
      </c>
      <c r="G37" s="29"/>
      <c r="H37" s="29"/>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29"/>
      <c r="FI37" s="29"/>
    </row>
    <row r="38" spans="1:165" s="6" customFormat="1" ht="51" x14ac:dyDescent="0.2">
      <c r="A38" s="103" t="s">
        <v>69</v>
      </c>
      <c r="B38" s="18" t="s">
        <v>70</v>
      </c>
      <c r="C38" s="17"/>
      <c r="D38" s="17"/>
      <c r="E38" s="130">
        <v>2</v>
      </c>
      <c r="F38" s="130">
        <v>2</v>
      </c>
      <c r="G38" s="29"/>
      <c r="H38" s="29"/>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29"/>
      <c r="FI38" s="29"/>
    </row>
    <row r="39" spans="1:165" s="6" customFormat="1" ht="38.25" x14ac:dyDescent="0.2">
      <c r="A39" s="103" t="s">
        <v>71</v>
      </c>
      <c r="B39" s="18" t="s">
        <v>72</v>
      </c>
      <c r="C39" s="17"/>
      <c r="D39" s="17"/>
      <c r="E39" s="130"/>
      <c r="F39" s="130"/>
      <c r="G39" s="29"/>
      <c r="H39" s="29"/>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29"/>
      <c r="FI39" s="29"/>
    </row>
    <row r="40" spans="1:165" s="6" customFormat="1" ht="38.25" x14ac:dyDescent="0.2">
      <c r="A40" s="103" t="s">
        <v>73</v>
      </c>
      <c r="B40" s="18" t="s">
        <v>74</v>
      </c>
      <c r="C40" s="17"/>
      <c r="D40" s="17"/>
      <c r="E40" s="130"/>
      <c r="F40" s="130"/>
      <c r="G40" s="29"/>
      <c r="H40" s="29"/>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29"/>
      <c r="FI40" s="29"/>
    </row>
    <row r="41" spans="1:165" s="6" customFormat="1" ht="38.25" x14ac:dyDescent="0.2">
      <c r="A41" s="103" t="s">
        <v>75</v>
      </c>
      <c r="B41" s="18" t="s">
        <v>76</v>
      </c>
      <c r="C41" s="17"/>
      <c r="D41" s="17"/>
      <c r="E41" s="130"/>
      <c r="F41" s="130"/>
      <c r="G41" s="29"/>
      <c r="H41" s="29"/>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29"/>
      <c r="FI41" s="29"/>
    </row>
    <row r="42" spans="1:165" s="6" customFormat="1" ht="38.25" x14ac:dyDescent="0.2">
      <c r="A42" s="103" t="s">
        <v>77</v>
      </c>
      <c r="B42" s="18" t="s">
        <v>78</v>
      </c>
      <c r="C42" s="17"/>
      <c r="D42" s="17"/>
      <c r="E42" s="130"/>
      <c r="F42" s="130"/>
      <c r="G42" s="29"/>
      <c r="H42" s="29"/>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29"/>
      <c r="FI42" s="29"/>
    </row>
    <row r="43" spans="1:165" s="6" customFormat="1" ht="25.5" x14ac:dyDescent="0.2">
      <c r="A43" s="103" t="s">
        <v>79</v>
      </c>
      <c r="B43" s="18" t="s">
        <v>80</v>
      </c>
      <c r="C43" s="17">
        <v>55000</v>
      </c>
      <c r="D43" s="17">
        <v>11000</v>
      </c>
      <c r="E43" s="130">
        <v>6143</v>
      </c>
      <c r="F43" s="130">
        <v>6143</v>
      </c>
      <c r="G43" s="29"/>
      <c r="H43" s="29"/>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29"/>
      <c r="FI43" s="29"/>
    </row>
    <row r="44" spans="1:165" s="6" customFormat="1" ht="25.5" x14ac:dyDescent="0.2">
      <c r="A44" s="103" t="s">
        <v>81</v>
      </c>
      <c r="B44" s="18" t="s">
        <v>82</v>
      </c>
      <c r="C44" s="17"/>
      <c r="D44" s="17"/>
      <c r="E44" s="130">
        <v>3</v>
      </c>
      <c r="F44" s="130">
        <v>3</v>
      </c>
      <c r="G44" s="29"/>
      <c r="H44" s="29"/>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29"/>
      <c r="FI44" s="29"/>
    </row>
    <row r="45" spans="1:165" s="6" customFormat="1" x14ac:dyDescent="0.2">
      <c r="A45" s="103" t="s">
        <v>83</v>
      </c>
      <c r="B45" s="18" t="s">
        <v>84</v>
      </c>
      <c r="C45" s="17"/>
      <c r="D45" s="17"/>
      <c r="E45" s="130">
        <v>15596</v>
      </c>
      <c r="F45" s="130">
        <v>15596</v>
      </c>
      <c r="G45" s="29"/>
      <c r="H45" s="29"/>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29"/>
      <c r="FI45" s="29"/>
    </row>
    <row r="46" spans="1:165" s="6" customFormat="1" x14ac:dyDescent="0.2">
      <c r="A46" s="103" t="s">
        <v>85</v>
      </c>
      <c r="B46" s="18" t="s">
        <v>86</v>
      </c>
      <c r="C46" s="17">
        <v>88000</v>
      </c>
      <c r="D46" s="17">
        <v>19000</v>
      </c>
      <c r="E46" s="130">
        <v>12939.5</v>
      </c>
      <c r="F46" s="130">
        <v>12939.5</v>
      </c>
      <c r="G46" s="29"/>
      <c r="H46" s="29"/>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29"/>
      <c r="FI46" s="29"/>
    </row>
    <row r="47" spans="1:165" s="6" customFormat="1" ht="38.25" customHeight="1" x14ac:dyDescent="0.2">
      <c r="A47" s="108" t="s">
        <v>87</v>
      </c>
      <c r="B47" s="20" t="s">
        <v>88</v>
      </c>
      <c r="C47" s="17">
        <v>4000</v>
      </c>
      <c r="D47" s="17">
        <v>1020</v>
      </c>
      <c r="E47" s="130">
        <v>900</v>
      </c>
      <c r="F47" s="130">
        <v>900</v>
      </c>
      <c r="G47" s="29"/>
      <c r="H47" s="29"/>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29"/>
      <c r="FI47" s="29"/>
    </row>
    <row r="48" spans="1:165" s="6" customFormat="1" x14ac:dyDescent="0.2">
      <c r="A48" s="108" t="s">
        <v>89</v>
      </c>
      <c r="B48" s="20" t="s">
        <v>90</v>
      </c>
      <c r="C48" s="17"/>
      <c r="D48" s="17"/>
      <c r="E48" s="130"/>
      <c r="F48" s="130"/>
      <c r="G48" s="29"/>
      <c r="H48" s="29"/>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29"/>
      <c r="FI48" s="29"/>
    </row>
    <row r="49" spans="1:176" ht="25.5" x14ac:dyDescent="0.2">
      <c r="A49" s="108" t="s">
        <v>91</v>
      </c>
      <c r="B49" s="20" t="s">
        <v>92</v>
      </c>
      <c r="C49" s="17">
        <v>318000</v>
      </c>
      <c r="D49" s="17">
        <v>76000</v>
      </c>
      <c r="E49" s="130">
        <v>29835</v>
      </c>
      <c r="F49" s="130">
        <v>29835</v>
      </c>
      <c r="G49" s="29"/>
      <c r="H49" s="29"/>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29"/>
      <c r="FI49" s="29"/>
    </row>
    <row r="50" spans="1:176" x14ac:dyDescent="0.2">
      <c r="A50" s="108" t="s">
        <v>93</v>
      </c>
      <c r="B50" s="20" t="s">
        <v>94</v>
      </c>
      <c r="C50" s="17">
        <v>19177000</v>
      </c>
      <c r="D50" s="17">
        <v>2874000</v>
      </c>
      <c r="E50" s="130">
        <v>759641</v>
      </c>
      <c r="F50" s="130">
        <v>759641</v>
      </c>
      <c r="G50" s="29"/>
      <c r="H50" s="29"/>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29"/>
      <c r="FI50" s="29"/>
    </row>
    <row r="51" spans="1:176" x14ac:dyDescent="0.2">
      <c r="A51" s="103" t="s">
        <v>95</v>
      </c>
      <c r="B51" s="18" t="s">
        <v>96</v>
      </c>
      <c r="C51" s="17"/>
      <c r="D51" s="17"/>
      <c r="E51" s="130"/>
      <c r="F51" s="130"/>
      <c r="G51" s="29"/>
      <c r="H51" s="29"/>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29"/>
      <c r="FI51" s="29"/>
    </row>
    <row r="52" spans="1:176" x14ac:dyDescent="0.2">
      <c r="A52" s="102" t="s">
        <v>97</v>
      </c>
      <c r="B52" s="16" t="s">
        <v>98</v>
      </c>
      <c r="C52" s="17">
        <f t="shared" ref="C52:F52" si="9">+C53+C58</f>
        <v>330000</v>
      </c>
      <c r="D52" s="17">
        <f t="shared" si="9"/>
        <v>46000</v>
      </c>
      <c r="E52" s="129">
        <f t="shared" si="9"/>
        <v>199216.91999999998</v>
      </c>
      <c r="F52" s="129">
        <f t="shared" si="9"/>
        <v>199216.91999999998</v>
      </c>
      <c r="G52" s="29"/>
      <c r="H52" s="29"/>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29"/>
      <c r="FI52" s="29"/>
    </row>
    <row r="53" spans="1:176" x14ac:dyDescent="0.2">
      <c r="A53" s="102" t="s">
        <v>99</v>
      </c>
      <c r="B53" s="16" t="s">
        <v>100</v>
      </c>
      <c r="C53" s="17">
        <f t="shared" ref="C53:F53" si="10">+C54+C56</f>
        <v>107000</v>
      </c>
      <c r="D53" s="17">
        <f t="shared" si="10"/>
        <v>15000</v>
      </c>
      <c r="E53" s="129">
        <f t="shared" si="10"/>
        <v>14262.96</v>
      </c>
      <c r="F53" s="129">
        <f t="shared" si="10"/>
        <v>14262.96</v>
      </c>
      <c r="G53" s="29"/>
      <c r="H53" s="29"/>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29"/>
      <c r="FI53" s="29"/>
    </row>
    <row r="54" spans="1:176" x14ac:dyDescent="0.2">
      <c r="A54" s="102" t="s">
        <v>101</v>
      </c>
      <c r="B54" s="16" t="s">
        <v>102</v>
      </c>
      <c r="C54" s="17">
        <f t="shared" ref="C54:F54" si="11">+C55</f>
        <v>107000</v>
      </c>
      <c r="D54" s="17">
        <f t="shared" si="11"/>
        <v>15000</v>
      </c>
      <c r="E54" s="129">
        <f t="shared" si="11"/>
        <v>14262.96</v>
      </c>
      <c r="F54" s="129">
        <f t="shared" si="11"/>
        <v>14262.96</v>
      </c>
      <c r="G54" s="29"/>
      <c r="H54" s="29"/>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29"/>
      <c r="FI54" s="29"/>
    </row>
    <row r="55" spans="1:176" x14ac:dyDescent="0.2">
      <c r="A55" s="103" t="s">
        <v>103</v>
      </c>
      <c r="B55" s="18" t="s">
        <v>104</v>
      </c>
      <c r="C55" s="17">
        <v>107000</v>
      </c>
      <c r="D55" s="17">
        <v>15000</v>
      </c>
      <c r="E55" s="130">
        <v>14262.96</v>
      </c>
      <c r="F55" s="130">
        <v>14262.96</v>
      </c>
      <c r="G55" s="29"/>
      <c r="H55" s="29"/>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29"/>
      <c r="FI55" s="29"/>
    </row>
    <row r="56" spans="1:176" x14ac:dyDescent="0.2">
      <c r="A56" s="102" t="s">
        <v>105</v>
      </c>
      <c r="B56" s="16" t="s">
        <v>106</v>
      </c>
      <c r="C56" s="17">
        <f t="shared" ref="C56:F56" si="12">+C57</f>
        <v>0</v>
      </c>
      <c r="D56" s="17">
        <f t="shared" si="12"/>
        <v>0</v>
      </c>
      <c r="E56" s="129">
        <f t="shared" si="12"/>
        <v>0</v>
      </c>
      <c r="F56" s="129">
        <f t="shared" si="12"/>
        <v>0</v>
      </c>
      <c r="G56" s="29"/>
      <c r="H56" s="29"/>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29"/>
      <c r="FI56" s="29"/>
    </row>
    <row r="57" spans="1:176" x14ac:dyDescent="0.2">
      <c r="A57" s="103" t="s">
        <v>107</v>
      </c>
      <c r="B57" s="18" t="s">
        <v>108</v>
      </c>
      <c r="C57" s="17"/>
      <c r="D57" s="17"/>
      <c r="E57" s="130"/>
      <c r="F57" s="130"/>
      <c r="G57" s="29"/>
      <c r="H57" s="29"/>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29"/>
      <c r="FI57" s="29"/>
    </row>
    <row r="58" spans="1:176" s="22" customFormat="1" x14ac:dyDescent="0.2">
      <c r="A58" s="109" t="s">
        <v>109</v>
      </c>
      <c r="B58" s="16" t="s">
        <v>110</v>
      </c>
      <c r="C58" s="17">
        <f t="shared" ref="C58:F58" si="13">+C59+C64</f>
        <v>223000</v>
      </c>
      <c r="D58" s="17">
        <f t="shared" si="13"/>
        <v>31000</v>
      </c>
      <c r="E58" s="129">
        <f t="shared" si="13"/>
        <v>184953.96</v>
      </c>
      <c r="F58" s="129">
        <f t="shared" si="13"/>
        <v>184953.96</v>
      </c>
      <c r="G58" s="4"/>
      <c r="H58" s="29"/>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1"/>
      <c r="FK58" s="21"/>
      <c r="FL58" s="21"/>
      <c r="FM58" s="21"/>
      <c r="FN58" s="21"/>
      <c r="FO58" s="21"/>
      <c r="FP58" s="21"/>
      <c r="FQ58" s="21"/>
      <c r="FR58" s="21"/>
      <c r="FS58" s="21"/>
      <c r="FT58" s="21"/>
    </row>
    <row r="59" spans="1:176" x14ac:dyDescent="0.2">
      <c r="A59" s="102" t="s">
        <v>111</v>
      </c>
      <c r="B59" s="16" t="s">
        <v>112</v>
      </c>
      <c r="C59" s="17">
        <f t="shared" ref="C59:F59" si="14">C63+C61+C62+C60</f>
        <v>223000</v>
      </c>
      <c r="D59" s="17">
        <f t="shared" si="14"/>
        <v>31000</v>
      </c>
      <c r="E59" s="129">
        <f t="shared" si="14"/>
        <v>184953.96</v>
      </c>
      <c r="F59" s="129">
        <f t="shared" si="14"/>
        <v>184953.96</v>
      </c>
      <c r="G59" s="29"/>
      <c r="H59" s="29"/>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29"/>
      <c r="FI59" s="29"/>
    </row>
    <row r="60" spans="1:176" x14ac:dyDescent="0.2">
      <c r="A60" s="102" t="s">
        <v>113</v>
      </c>
      <c r="B60" s="16" t="s">
        <v>114</v>
      </c>
      <c r="C60" s="17">
        <v>8000</v>
      </c>
      <c r="D60" s="17">
        <v>1000</v>
      </c>
      <c r="E60" s="129">
        <v>156238</v>
      </c>
      <c r="F60" s="129">
        <v>156238</v>
      </c>
      <c r="G60" s="29"/>
      <c r="H60" s="29"/>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29"/>
      <c r="FI60" s="29"/>
    </row>
    <row r="61" spans="1:176" x14ac:dyDescent="0.2">
      <c r="A61" s="23" t="s">
        <v>115</v>
      </c>
      <c r="B61" s="16" t="s">
        <v>116</v>
      </c>
      <c r="C61" s="17"/>
      <c r="D61" s="17"/>
      <c r="E61" s="129"/>
      <c r="F61" s="129"/>
      <c r="G61" s="29"/>
      <c r="H61" s="29"/>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29"/>
      <c r="FI61" s="29"/>
    </row>
    <row r="62" spans="1:176" x14ac:dyDescent="0.2">
      <c r="A62" s="23" t="s">
        <v>117</v>
      </c>
      <c r="B62" s="16" t="s">
        <v>118</v>
      </c>
      <c r="C62" s="17"/>
      <c r="D62" s="17"/>
      <c r="E62" s="129"/>
      <c r="F62" s="129"/>
      <c r="G62" s="29"/>
      <c r="H62" s="29"/>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29"/>
      <c r="FI62" s="29"/>
    </row>
    <row r="63" spans="1:176" x14ac:dyDescent="0.2">
      <c r="A63" s="103" t="s">
        <v>119</v>
      </c>
      <c r="B63" s="24" t="s">
        <v>120</v>
      </c>
      <c r="C63" s="17">
        <v>215000</v>
      </c>
      <c r="D63" s="17">
        <v>30000</v>
      </c>
      <c r="E63" s="130">
        <v>28715.96</v>
      </c>
      <c r="F63" s="130">
        <v>28715.96</v>
      </c>
      <c r="G63" s="29"/>
      <c r="H63" s="29"/>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29"/>
      <c r="FI63" s="29"/>
    </row>
    <row r="64" spans="1:176" x14ac:dyDescent="0.2">
      <c r="A64" s="102" t="s">
        <v>121</v>
      </c>
      <c r="B64" s="16" t="s">
        <v>122</v>
      </c>
      <c r="C64" s="17">
        <f t="shared" ref="C64:F64" si="15">C65</f>
        <v>0</v>
      </c>
      <c r="D64" s="17">
        <f t="shared" si="15"/>
        <v>0</v>
      </c>
      <c r="E64" s="129">
        <f t="shared" si="15"/>
        <v>0</v>
      </c>
      <c r="F64" s="129">
        <f t="shared" si="15"/>
        <v>0</v>
      </c>
      <c r="G64" s="29"/>
      <c r="H64" s="29"/>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29"/>
      <c r="FI64" s="29"/>
    </row>
    <row r="65" spans="1:165" s="6" customFormat="1" x14ac:dyDescent="0.2">
      <c r="A65" s="103" t="s">
        <v>123</v>
      </c>
      <c r="B65" s="24" t="s">
        <v>124</v>
      </c>
      <c r="C65" s="17"/>
      <c r="D65" s="17"/>
      <c r="E65" s="130"/>
      <c r="F65" s="130"/>
      <c r="G65" s="29"/>
      <c r="H65" s="29"/>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29"/>
      <c r="FI65" s="29"/>
    </row>
    <row r="66" spans="1:165" s="6" customFormat="1" x14ac:dyDescent="0.2">
      <c r="A66" s="102" t="s">
        <v>125</v>
      </c>
      <c r="B66" s="16" t="s">
        <v>126</v>
      </c>
      <c r="C66" s="17">
        <f t="shared" ref="C66:F66" si="16">+C67</f>
        <v>0</v>
      </c>
      <c r="D66" s="17">
        <f t="shared" si="16"/>
        <v>0</v>
      </c>
      <c r="E66" s="129">
        <f t="shared" si="16"/>
        <v>0</v>
      </c>
      <c r="F66" s="129">
        <f t="shared" si="16"/>
        <v>0</v>
      </c>
      <c r="G66" s="29"/>
      <c r="H66" s="29"/>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29"/>
      <c r="FI66" s="29"/>
    </row>
    <row r="67" spans="1:165" s="6" customFormat="1" x14ac:dyDescent="0.2">
      <c r="A67" s="102" t="s">
        <v>127</v>
      </c>
      <c r="B67" s="16" t="s">
        <v>128</v>
      </c>
      <c r="C67" s="17">
        <f t="shared" ref="C67:F67" si="17">+C68+C81</f>
        <v>0</v>
      </c>
      <c r="D67" s="17">
        <f t="shared" si="17"/>
        <v>0</v>
      </c>
      <c r="E67" s="129">
        <f t="shared" si="17"/>
        <v>0</v>
      </c>
      <c r="F67" s="129">
        <f t="shared" si="17"/>
        <v>0</v>
      </c>
      <c r="G67" s="29"/>
      <c r="H67" s="29"/>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29"/>
      <c r="FI67" s="29"/>
    </row>
    <row r="68" spans="1:165" s="6" customFormat="1" x14ac:dyDescent="0.2">
      <c r="A68" s="102" t="s">
        <v>129</v>
      </c>
      <c r="B68" s="16" t="s">
        <v>130</v>
      </c>
      <c r="C68" s="17">
        <f t="shared" ref="C68:F68" si="18">C69+C70+C71+C72+C74+C75+C76+C77+C73+C78+C79+C80</f>
        <v>0</v>
      </c>
      <c r="D68" s="17">
        <f t="shared" si="18"/>
        <v>0</v>
      </c>
      <c r="E68" s="129">
        <f t="shared" si="18"/>
        <v>0</v>
      </c>
      <c r="F68" s="129">
        <f t="shared" si="18"/>
        <v>0</v>
      </c>
      <c r="G68" s="29"/>
      <c r="H68" s="29"/>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29"/>
      <c r="FI68" s="29"/>
    </row>
    <row r="69" spans="1:165" s="6" customFormat="1" ht="25.5" x14ac:dyDescent="0.2">
      <c r="A69" s="103" t="s">
        <v>131</v>
      </c>
      <c r="B69" s="24" t="s">
        <v>132</v>
      </c>
      <c r="C69" s="17"/>
      <c r="D69" s="17"/>
      <c r="E69" s="130"/>
      <c r="F69" s="130"/>
      <c r="G69" s="29"/>
      <c r="H69" s="29"/>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29"/>
      <c r="FI69" s="29"/>
    </row>
    <row r="70" spans="1:165" s="6" customFormat="1" ht="25.5" x14ac:dyDescent="0.2">
      <c r="A70" s="103" t="s">
        <v>133</v>
      </c>
      <c r="B70" s="24" t="s">
        <v>134</v>
      </c>
      <c r="C70" s="17"/>
      <c r="D70" s="17"/>
      <c r="E70" s="130"/>
      <c r="F70" s="130"/>
      <c r="G70" s="29"/>
      <c r="H70" s="29"/>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29"/>
      <c r="FI70" s="29"/>
    </row>
    <row r="71" spans="1:165" s="6" customFormat="1" ht="25.5" x14ac:dyDescent="0.2">
      <c r="A71" s="110" t="s">
        <v>135</v>
      </c>
      <c r="B71" s="24" t="s">
        <v>136</v>
      </c>
      <c r="C71" s="17"/>
      <c r="D71" s="17"/>
      <c r="E71" s="130"/>
      <c r="F71" s="130"/>
      <c r="G71" s="29"/>
      <c r="H71" s="29"/>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29"/>
      <c r="FI71" s="29"/>
    </row>
    <row r="72" spans="1:165" s="6" customFormat="1" ht="25.5" x14ac:dyDescent="0.2">
      <c r="A72" s="103" t="s">
        <v>137</v>
      </c>
      <c r="B72" s="25" t="s">
        <v>138</v>
      </c>
      <c r="C72" s="17"/>
      <c r="D72" s="17"/>
      <c r="E72" s="130"/>
      <c r="F72" s="130"/>
      <c r="G72" s="29"/>
      <c r="H72" s="29"/>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29"/>
      <c r="FI72" s="29"/>
    </row>
    <row r="73" spans="1:165" s="6" customFormat="1" x14ac:dyDescent="0.2">
      <c r="A73" s="103" t="s">
        <v>139</v>
      </c>
      <c r="B73" s="25" t="s">
        <v>140</v>
      </c>
      <c r="C73" s="17"/>
      <c r="D73" s="17"/>
      <c r="E73" s="130"/>
      <c r="F73" s="130"/>
      <c r="G73" s="29"/>
      <c r="H73" s="29"/>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29"/>
      <c r="FI73" s="29"/>
    </row>
    <row r="74" spans="1:165" s="6" customFormat="1" ht="25.5" x14ac:dyDescent="0.2">
      <c r="A74" s="103" t="s">
        <v>141</v>
      </c>
      <c r="B74" s="25" t="s">
        <v>142</v>
      </c>
      <c r="C74" s="17"/>
      <c r="D74" s="17"/>
      <c r="E74" s="130"/>
      <c r="F74" s="130"/>
      <c r="G74" s="29"/>
      <c r="H74" s="29"/>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29"/>
      <c r="FI74" s="29"/>
    </row>
    <row r="75" spans="1:165" s="6" customFormat="1" ht="25.5" x14ac:dyDescent="0.2">
      <c r="A75" s="103" t="s">
        <v>143</v>
      </c>
      <c r="B75" s="25" t="s">
        <v>144</v>
      </c>
      <c r="C75" s="17"/>
      <c r="D75" s="17"/>
      <c r="E75" s="130"/>
      <c r="F75" s="130"/>
      <c r="G75" s="29"/>
      <c r="H75" s="29"/>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29"/>
      <c r="FI75" s="29"/>
    </row>
    <row r="76" spans="1:165" s="6" customFormat="1" ht="25.5" x14ac:dyDescent="0.2">
      <c r="A76" s="103" t="s">
        <v>145</v>
      </c>
      <c r="B76" s="25" t="s">
        <v>146</v>
      </c>
      <c r="C76" s="17"/>
      <c r="D76" s="17"/>
      <c r="E76" s="130"/>
      <c r="F76" s="130"/>
      <c r="G76" s="29"/>
      <c r="H76" s="29"/>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29"/>
      <c r="FI76" s="29"/>
    </row>
    <row r="77" spans="1:165" s="6" customFormat="1" ht="51" x14ac:dyDescent="0.2">
      <c r="A77" s="103" t="s">
        <v>147</v>
      </c>
      <c r="B77" s="25" t="s">
        <v>148</v>
      </c>
      <c r="C77" s="17"/>
      <c r="D77" s="17"/>
      <c r="E77" s="130"/>
      <c r="F77" s="130"/>
      <c r="G77" s="29"/>
      <c r="H77" s="29"/>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29"/>
      <c r="FI77" s="29"/>
    </row>
    <row r="78" spans="1:165" s="6" customFormat="1" ht="25.5" x14ac:dyDescent="0.2">
      <c r="A78" s="103" t="s">
        <v>149</v>
      </c>
      <c r="B78" s="25" t="s">
        <v>150</v>
      </c>
      <c r="C78" s="17"/>
      <c r="D78" s="17"/>
      <c r="E78" s="130"/>
      <c r="F78" s="130"/>
      <c r="G78" s="29"/>
      <c r="H78" s="29"/>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29"/>
      <c r="FI78" s="29"/>
    </row>
    <row r="79" spans="1:165" s="6" customFormat="1" ht="25.5" x14ac:dyDescent="0.2">
      <c r="A79" s="103" t="s">
        <v>151</v>
      </c>
      <c r="B79" s="25" t="s">
        <v>152</v>
      </c>
      <c r="C79" s="17"/>
      <c r="D79" s="17"/>
      <c r="E79" s="130"/>
      <c r="F79" s="130"/>
      <c r="G79" s="29"/>
      <c r="H79" s="29"/>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29"/>
      <c r="FI79" s="29"/>
    </row>
    <row r="80" spans="1:165" s="6" customFormat="1" ht="51" x14ac:dyDescent="0.2">
      <c r="A80" s="103" t="s">
        <v>153</v>
      </c>
      <c r="B80" s="25" t="s">
        <v>154</v>
      </c>
      <c r="C80" s="17"/>
      <c r="D80" s="17"/>
      <c r="E80" s="130"/>
      <c r="F80" s="130"/>
      <c r="G80" s="29"/>
      <c r="H80" s="29"/>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29"/>
      <c r="FI80" s="29"/>
    </row>
    <row r="81" spans="1:165" x14ac:dyDescent="0.2">
      <c r="A81" s="102" t="s">
        <v>155</v>
      </c>
      <c r="B81" s="16" t="s">
        <v>156</v>
      </c>
      <c r="C81" s="17">
        <f t="shared" ref="C81:F81" si="19">+C82+C83+C84+C85+C86+C87+C88+C89</f>
        <v>0</v>
      </c>
      <c r="D81" s="17">
        <f t="shared" si="19"/>
        <v>0</v>
      </c>
      <c r="E81" s="129">
        <f t="shared" si="19"/>
        <v>0</v>
      </c>
      <c r="F81" s="129">
        <f t="shared" si="19"/>
        <v>0</v>
      </c>
      <c r="G81" s="29"/>
      <c r="H81" s="29"/>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29"/>
      <c r="FI81" s="29"/>
    </row>
    <row r="82" spans="1:165" ht="25.5" x14ac:dyDescent="0.2">
      <c r="A82" s="103" t="s">
        <v>157</v>
      </c>
      <c r="B82" s="18" t="s">
        <v>158</v>
      </c>
      <c r="C82" s="17"/>
      <c r="D82" s="17"/>
      <c r="E82" s="130"/>
      <c r="F82" s="130"/>
      <c r="G82" s="29"/>
      <c r="H82" s="29"/>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29"/>
      <c r="FI82" s="29"/>
    </row>
    <row r="83" spans="1:165" ht="25.5" x14ac:dyDescent="0.2">
      <c r="A83" s="103" t="s">
        <v>159</v>
      </c>
      <c r="B83" s="26" t="s">
        <v>138</v>
      </c>
      <c r="C83" s="17"/>
      <c r="D83" s="17"/>
      <c r="E83" s="130"/>
      <c r="F83" s="130"/>
      <c r="G83" s="29"/>
      <c r="H83" s="29"/>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29"/>
      <c r="FI83" s="29"/>
    </row>
    <row r="84" spans="1:165" ht="38.25" x14ac:dyDescent="0.2">
      <c r="A84" s="103" t="s">
        <v>160</v>
      </c>
      <c r="B84" s="18" t="s">
        <v>161</v>
      </c>
      <c r="C84" s="17"/>
      <c r="D84" s="17"/>
      <c r="E84" s="130"/>
      <c r="F84" s="130"/>
      <c r="G84" s="29"/>
      <c r="H84" s="29"/>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29"/>
      <c r="FI84" s="29"/>
    </row>
    <row r="85" spans="1:165" ht="38.25" x14ac:dyDescent="0.2">
      <c r="A85" s="103" t="s">
        <v>162</v>
      </c>
      <c r="B85" s="18" t="s">
        <v>163</v>
      </c>
      <c r="C85" s="17"/>
      <c r="D85" s="17"/>
      <c r="E85" s="130"/>
      <c r="F85" s="130"/>
      <c r="G85" s="29"/>
      <c r="H85" s="29"/>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29"/>
      <c r="FI85" s="29"/>
    </row>
    <row r="86" spans="1:165" ht="25.5" x14ac:dyDescent="0.2">
      <c r="A86" s="103" t="s">
        <v>164</v>
      </c>
      <c r="B86" s="18" t="s">
        <v>142</v>
      </c>
      <c r="C86" s="17"/>
      <c r="D86" s="17"/>
      <c r="E86" s="130"/>
      <c r="F86" s="130"/>
      <c r="G86" s="29"/>
      <c r="H86" s="29"/>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29"/>
      <c r="FI86" s="29"/>
    </row>
    <row r="87" spans="1:165" x14ac:dyDescent="0.2">
      <c r="A87" s="107" t="s">
        <v>165</v>
      </c>
      <c r="B87" s="27" t="s">
        <v>166</v>
      </c>
      <c r="C87" s="17"/>
      <c r="D87" s="17"/>
      <c r="E87" s="130"/>
      <c r="F87" s="130"/>
      <c r="H87" s="29"/>
      <c r="AT87" s="29"/>
      <c r="BT87" s="29"/>
      <c r="BU87" s="29"/>
      <c r="BV87" s="29"/>
      <c r="CN87" s="29"/>
    </row>
    <row r="88" spans="1:165" ht="63.75" x14ac:dyDescent="0.2">
      <c r="A88" s="18" t="s">
        <v>167</v>
      </c>
      <c r="B88" s="28" t="s">
        <v>168</v>
      </c>
      <c r="C88" s="17"/>
      <c r="D88" s="17"/>
      <c r="E88" s="130"/>
      <c r="F88" s="130"/>
      <c r="H88" s="29"/>
      <c r="BT88" s="29"/>
      <c r="BU88" s="29"/>
      <c r="BV88" s="29"/>
      <c r="CN88" s="29"/>
    </row>
    <row r="89" spans="1:165" ht="25.5" x14ac:dyDescent="0.2">
      <c r="A89" s="18" t="s">
        <v>169</v>
      </c>
      <c r="B89" s="30" t="s">
        <v>170</v>
      </c>
      <c r="C89" s="17"/>
      <c r="D89" s="17"/>
      <c r="E89" s="130"/>
      <c r="F89" s="130"/>
      <c r="H89" s="29"/>
      <c r="BT89" s="29"/>
      <c r="BU89" s="29"/>
      <c r="BV89" s="29"/>
      <c r="CN89" s="29"/>
    </row>
    <row r="90" spans="1:165" ht="38.25" x14ac:dyDescent="0.2">
      <c r="A90" s="18" t="s">
        <v>171</v>
      </c>
      <c r="B90" s="31" t="s">
        <v>172</v>
      </c>
      <c r="C90" s="19">
        <f t="shared" ref="C90:F90" si="20">C93+C91</f>
        <v>0</v>
      </c>
      <c r="D90" s="19">
        <f t="shared" si="20"/>
        <v>0</v>
      </c>
      <c r="E90" s="131">
        <f t="shared" si="20"/>
        <v>0</v>
      </c>
      <c r="F90" s="131">
        <f t="shared" si="20"/>
        <v>0</v>
      </c>
      <c r="H90" s="29"/>
      <c r="BT90" s="29"/>
      <c r="BU90" s="29"/>
      <c r="BV90" s="29"/>
      <c r="CN90" s="29"/>
    </row>
    <row r="91" spans="1:165" x14ac:dyDescent="0.2">
      <c r="A91" s="18" t="s">
        <v>173</v>
      </c>
      <c r="B91" s="30" t="s">
        <v>174</v>
      </c>
      <c r="C91" s="19">
        <f t="shared" ref="C91:F91" si="21">C92</f>
        <v>0</v>
      </c>
      <c r="D91" s="19">
        <f t="shared" si="21"/>
        <v>0</v>
      </c>
      <c r="E91" s="131">
        <f t="shared" si="21"/>
        <v>0</v>
      </c>
      <c r="F91" s="131">
        <f t="shared" si="21"/>
        <v>0</v>
      </c>
      <c r="H91" s="29"/>
      <c r="BT91" s="29"/>
      <c r="BU91" s="29"/>
      <c r="BV91" s="29"/>
      <c r="CN91" s="29"/>
    </row>
    <row r="92" spans="1:165" x14ac:dyDescent="0.2">
      <c r="A92" s="18" t="s">
        <v>175</v>
      </c>
      <c r="B92" s="30" t="s">
        <v>176</v>
      </c>
      <c r="C92" s="19"/>
      <c r="D92" s="19"/>
      <c r="E92" s="131"/>
      <c r="F92" s="131"/>
      <c r="H92" s="29"/>
      <c r="BT92" s="29"/>
      <c r="BU92" s="29"/>
      <c r="BV92" s="29"/>
      <c r="CN92" s="29"/>
    </row>
    <row r="93" spans="1:165" x14ac:dyDescent="0.2">
      <c r="A93" s="18" t="s">
        <v>177</v>
      </c>
      <c r="B93" s="30" t="s">
        <v>178</v>
      </c>
      <c r="C93" s="19">
        <f t="shared" ref="C93:F93" si="22">C94</f>
        <v>0</v>
      </c>
      <c r="D93" s="19">
        <f t="shared" si="22"/>
        <v>0</v>
      </c>
      <c r="E93" s="131">
        <f t="shared" si="22"/>
        <v>0</v>
      </c>
      <c r="F93" s="131">
        <f t="shared" si="22"/>
        <v>0</v>
      </c>
      <c r="G93" s="29"/>
      <c r="H93" s="29"/>
      <c r="I93" s="29"/>
      <c r="J93" s="29"/>
      <c r="BT93" s="29"/>
      <c r="BU93" s="29"/>
      <c r="BV93" s="29"/>
      <c r="CN93" s="29"/>
    </row>
    <row r="94" spans="1:165" x14ac:dyDescent="0.2">
      <c r="A94" s="18" t="s">
        <v>179</v>
      </c>
      <c r="B94" s="30" t="s">
        <v>180</v>
      </c>
      <c r="C94" s="17"/>
      <c r="D94" s="17"/>
      <c r="E94" s="130"/>
      <c r="F94" s="130"/>
      <c r="G94" s="29"/>
      <c r="H94" s="29"/>
      <c r="I94" s="29"/>
      <c r="J94" s="29"/>
      <c r="BT94" s="29"/>
      <c r="BU94" s="29"/>
      <c r="BV94" s="29"/>
      <c r="CN94" s="29"/>
    </row>
    <row r="95" spans="1:165" ht="38.25" x14ac:dyDescent="0.2">
      <c r="A95" s="18" t="s">
        <v>181</v>
      </c>
      <c r="B95" s="31" t="s">
        <v>172</v>
      </c>
      <c r="C95" s="19">
        <f t="shared" ref="C95:F95" si="23">C96+C99</f>
        <v>0</v>
      </c>
      <c r="D95" s="19">
        <f t="shared" si="23"/>
        <v>0</v>
      </c>
      <c r="E95" s="131">
        <f t="shared" si="23"/>
        <v>0</v>
      </c>
      <c r="F95" s="131">
        <f t="shared" si="23"/>
        <v>0</v>
      </c>
      <c r="G95" s="29"/>
      <c r="H95" s="29"/>
      <c r="I95" s="29"/>
      <c r="J95" s="29"/>
      <c r="BT95" s="29"/>
      <c r="BU95" s="29"/>
      <c r="BV95" s="29"/>
      <c r="CN95" s="29"/>
    </row>
    <row r="96" spans="1:165" x14ac:dyDescent="0.2">
      <c r="A96" s="18" t="s">
        <v>182</v>
      </c>
      <c r="B96" s="30" t="s">
        <v>178</v>
      </c>
      <c r="C96" s="19">
        <f t="shared" ref="C96:F96" si="24">C97+C98</f>
        <v>0</v>
      </c>
      <c r="D96" s="19">
        <f t="shared" si="24"/>
        <v>0</v>
      </c>
      <c r="E96" s="131">
        <f t="shared" si="24"/>
        <v>0</v>
      </c>
      <c r="F96" s="131">
        <f t="shared" si="24"/>
        <v>0</v>
      </c>
      <c r="G96" s="29"/>
      <c r="H96" s="29"/>
      <c r="I96" s="29"/>
      <c r="J96" s="29"/>
      <c r="BT96" s="29"/>
      <c r="BU96" s="29"/>
      <c r="BV96" s="29"/>
      <c r="CN96" s="29"/>
    </row>
    <row r="97" spans="1:92" x14ac:dyDescent="0.2">
      <c r="A97" s="18" t="s">
        <v>183</v>
      </c>
      <c r="B97" s="30" t="s">
        <v>184</v>
      </c>
      <c r="C97" s="17"/>
      <c r="D97" s="17"/>
      <c r="E97" s="130"/>
      <c r="F97" s="130"/>
      <c r="G97" s="29"/>
      <c r="H97" s="29"/>
      <c r="I97" s="29"/>
      <c r="J97" s="29"/>
      <c r="BT97" s="29"/>
      <c r="BU97" s="29"/>
      <c r="BV97" s="29"/>
      <c r="CN97" s="29"/>
    </row>
    <row r="98" spans="1:92" x14ac:dyDescent="0.2">
      <c r="A98" s="18" t="s">
        <v>185</v>
      </c>
      <c r="B98" s="30" t="s">
        <v>186</v>
      </c>
      <c r="C98" s="17"/>
      <c r="D98" s="17"/>
      <c r="E98" s="130"/>
      <c r="F98" s="130"/>
      <c r="G98" s="29"/>
      <c r="H98" s="29"/>
      <c r="I98" s="29"/>
      <c r="J98" s="29"/>
      <c r="BT98" s="29"/>
      <c r="BU98" s="29"/>
      <c r="BV98" s="29"/>
      <c r="CN98" s="29"/>
    </row>
    <row r="99" spans="1:92" x14ac:dyDescent="0.2">
      <c r="A99" s="18" t="s">
        <v>187</v>
      </c>
      <c r="B99" s="31" t="s">
        <v>520</v>
      </c>
      <c r="C99" s="19">
        <f t="shared" ref="C99:F99" si="25">C100+C101</f>
        <v>0</v>
      </c>
      <c r="D99" s="19">
        <f t="shared" si="25"/>
        <v>0</v>
      </c>
      <c r="E99" s="131">
        <f t="shared" si="25"/>
        <v>0</v>
      </c>
      <c r="F99" s="131">
        <f t="shared" si="25"/>
        <v>0</v>
      </c>
      <c r="G99" s="29"/>
      <c r="H99" s="29"/>
      <c r="I99" s="29"/>
      <c r="J99" s="29"/>
      <c r="BT99" s="29"/>
      <c r="BU99" s="29"/>
      <c r="BV99" s="29"/>
      <c r="CN99" s="29"/>
    </row>
    <row r="100" spans="1:92" x14ac:dyDescent="0.2">
      <c r="A100" s="18" t="s">
        <v>188</v>
      </c>
      <c r="B100" s="30" t="s">
        <v>184</v>
      </c>
      <c r="C100" s="17"/>
      <c r="D100" s="17"/>
      <c r="E100" s="130"/>
      <c r="F100" s="130"/>
      <c r="G100" s="29"/>
      <c r="H100" s="29"/>
      <c r="I100" s="29"/>
      <c r="J100" s="29"/>
      <c r="BT100" s="29"/>
      <c r="BU100" s="29"/>
      <c r="BV100" s="29"/>
      <c r="CN100" s="29"/>
    </row>
    <row r="101" spans="1:92" x14ac:dyDescent="0.2">
      <c r="A101" s="18" t="s">
        <v>189</v>
      </c>
      <c r="B101" s="30" t="s">
        <v>186</v>
      </c>
      <c r="C101" s="17"/>
      <c r="D101" s="17"/>
      <c r="E101" s="130"/>
      <c r="F101" s="130"/>
      <c r="G101" s="29"/>
      <c r="H101" s="29"/>
      <c r="I101" s="29"/>
      <c r="J101" s="29"/>
      <c r="BT101" s="29"/>
      <c r="BU101" s="29"/>
      <c r="BV101" s="29"/>
      <c r="CN101" s="29"/>
    </row>
    <row r="102" spans="1:92" ht="25.5" x14ac:dyDescent="0.2">
      <c r="A102" s="32" t="s">
        <v>190</v>
      </c>
      <c r="B102" s="33" t="s">
        <v>191</v>
      </c>
      <c r="C102" s="19">
        <f t="shared" ref="C102:F102" si="26">C103+C106</f>
        <v>0</v>
      </c>
      <c r="D102" s="19">
        <f t="shared" si="26"/>
        <v>0</v>
      </c>
      <c r="E102" s="131">
        <f t="shared" si="26"/>
        <v>0</v>
      </c>
      <c r="F102" s="131">
        <f t="shared" si="26"/>
        <v>0</v>
      </c>
      <c r="G102" s="29"/>
      <c r="H102" s="29"/>
      <c r="I102" s="29"/>
      <c r="J102" s="29"/>
      <c r="BT102" s="29"/>
      <c r="BU102" s="29"/>
      <c r="BV102" s="29"/>
      <c r="CN102" s="29"/>
    </row>
    <row r="103" spans="1:92" ht="38.25" x14ac:dyDescent="0.2">
      <c r="A103" s="18" t="s">
        <v>192</v>
      </c>
      <c r="B103" s="33" t="s">
        <v>172</v>
      </c>
      <c r="C103" s="19">
        <f t="shared" ref="C103:F103" si="27">C104+C105</f>
        <v>0</v>
      </c>
      <c r="D103" s="19">
        <f t="shared" si="27"/>
        <v>0</v>
      </c>
      <c r="E103" s="131">
        <f t="shared" si="27"/>
        <v>0</v>
      </c>
      <c r="F103" s="131">
        <f t="shared" si="27"/>
        <v>0</v>
      </c>
      <c r="G103" s="29"/>
      <c r="H103" s="29"/>
      <c r="I103" s="29"/>
      <c r="J103" s="29"/>
      <c r="BT103" s="29"/>
      <c r="BU103" s="29"/>
      <c r="BV103" s="29"/>
      <c r="CN103" s="29"/>
    </row>
    <row r="104" spans="1:92" x14ac:dyDescent="0.2">
      <c r="A104" s="18" t="s">
        <v>193</v>
      </c>
      <c r="B104" s="18" t="s">
        <v>194</v>
      </c>
      <c r="C104" s="19"/>
      <c r="D104" s="19"/>
      <c r="E104" s="131"/>
      <c r="F104" s="131"/>
      <c r="G104" s="29"/>
      <c r="H104" s="29"/>
      <c r="I104" s="29"/>
      <c r="J104" s="29"/>
      <c r="BT104" s="29"/>
      <c r="BU104" s="29"/>
      <c r="BV104" s="29"/>
      <c r="CN104" s="29"/>
    </row>
    <row r="105" spans="1:92" ht="26.25" customHeight="1" x14ac:dyDescent="0.2">
      <c r="A105" s="18" t="s">
        <v>195</v>
      </c>
      <c r="B105" s="18" t="s">
        <v>196</v>
      </c>
      <c r="C105" s="19"/>
      <c r="D105" s="19"/>
      <c r="E105" s="131"/>
      <c r="F105" s="131"/>
      <c r="G105" s="29"/>
      <c r="H105" s="29"/>
      <c r="I105" s="29"/>
      <c r="J105" s="29"/>
      <c r="BT105" s="29"/>
      <c r="BU105" s="29"/>
      <c r="BV105" s="29"/>
      <c r="CN105" s="29"/>
    </row>
    <row r="106" spans="1:92" x14ac:dyDescent="0.2">
      <c r="A106" s="36"/>
      <c r="B106" s="34" t="s">
        <v>197</v>
      </c>
      <c r="C106" s="19">
        <f t="shared" ref="C106:F108" si="28">C107</f>
        <v>0</v>
      </c>
      <c r="D106" s="19">
        <f t="shared" si="28"/>
        <v>0</v>
      </c>
      <c r="E106" s="131">
        <f t="shared" si="28"/>
        <v>0</v>
      </c>
      <c r="F106" s="131">
        <f t="shared" si="28"/>
        <v>0</v>
      </c>
      <c r="G106" s="29"/>
      <c r="H106" s="29"/>
      <c r="I106" s="29"/>
      <c r="J106" s="29"/>
      <c r="BT106" s="29"/>
      <c r="BU106" s="29"/>
      <c r="BV106" s="29"/>
      <c r="CN106" s="29"/>
    </row>
    <row r="107" spans="1:92" x14ac:dyDescent="0.2">
      <c r="A107" s="18" t="s">
        <v>198</v>
      </c>
      <c r="B107" s="34" t="s">
        <v>199</v>
      </c>
      <c r="C107" s="19">
        <f t="shared" si="28"/>
        <v>0</v>
      </c>
      <c r="D107" s="19">
        <f t="shared" si="28"/>
        <v>0</v>
      </c>
      <c r="E107" s="131">
        <f t="shared" si="28"/>
        <v>0</v>
      </c>
      <c r="F107" s="131">
        <f t="shared" si="28"/>
        <v>0</v>
      </c>
      <c r="G107" s="29"/>
      <c r="H107" s="29"/>
      <c r="I107" s="29"/>
      <c r="J107" s="29"/>
      <c r="BT107" s="29"/>
      <c r="BU107" s="29"/>
      <c r="BV107" s="29"/>
      <c r="CN107" s="29"/>
    </row>
    <row r="108" spans="1:92" ht="25.5" x14ac:dyDescent="0.2">
      <c r="A108" s="18" t="s">
        <v>200</v>
      </c>
      <c r="B108" s="34" t="s">
        <v>201</v>
      </c>
      <c r="C108" s="19">
        <f t="shared" si="28"/>
        <v>0</v>
      </c>
      <c r="D108" s="19">
        <f t="shared" si="28"/>
        <v>0</v>
      </c>
      <c r="E108" s="131">
        <f t="shared" si="28"/>
        <v>0</v>
      </c>
      <c r="F108" s="131">
        <f t="shared" si="28"/>
        <v>0</v>
      </c>
      <c r="G108" s="29"/>
      <c r="H108" s="29"/>
      <c r="I108" s="29"/>
      <c r="J108" s="29"/>
      <c r="BT108" s="29"/>
      <c r="BU108" s="29"/>
      <c r="BV108" s="29"/>
      <c r="CN108" s="29"/>
    </row>
    <row r="109" spans="1:92" x14ac:dyDescent="0.2">
      <c r="A109" s="18" t="s">
        <v>202</v>
      </c>
      <c r="B109" s="35" t="s">
        <v>203</v>
      </c>
      <c r="C109" s="17"/>
      <c r="D109" s="17"/>
      <c r="E109" s="130"/>
      <c r="F109" s="131"/>
      <c r="CN109" s="29"/>
    </row>
    <row r="110" spans="1:92" ht="12" customHeight="1" x14ac:dyDescent="0.2">
      <c r="A110" s="33" t="s">
        <v>204</v>
      </c>
      <c r="B110" s="33" t="s">
        <v>205</v>
      </c>
      <c r="C110" s="19">
        <f t="shared" ref="C110:F110" si="29">C111</f>
        <v>0</v>
      </c>
      <c r="D110" s="19">
        <f t="shared" si="29"/>
        <v>0</v>
      </c>
      <c r="E110" s="131">
        <f t="shared" si="29"/>
        <v>-686277</v>
      </c>
      <c r="F110" s="131">
        <f t="shared" si="29"/>
        <v>-686277</v>
      </c>
      <c r="CN110" s="29"/>
    </row>
    <row r="111" spans="1:92" ht="25.5" x14ac:dyDescent="0.2">
      <c r="A111" s="18" t="s">
        <v>206</v>
      </c>
      <c r="B111" s="18" t="s">
        <v>207</v>
      </c>
      <c r="C111" s="17"/>
      <c r="D111" s="17"/>
      <c r="E111" s="130">
        <v>-686277</v>
      </c>
      <c r="F111" s="130">
        <v>-686277</v>
      </c>
      <c r="CN111" s="29"/>
    </row>
    <row r="112" spans="1:92" x14ac:dyDescent="0.2">
      <c r="CN112" s="29"/>
    </row>
    <row r="113" spans="2:92" x14ac:dyDescent="0.2">
      <c r="CN113" s="29"/>
    </row>
    <row r="114" spans="2:92" x14ac:dyDescent="0.2">
      <c r="CN114" s="29"/>
    </row>
    <row r="115" spans="2:92" ht="15" x14ac:dyDescent="0.3">
      <c r="B115" s="41" t="s">
        <v>521</v>
      </c>
      <c r="C115" s="41"/>
      <c r="D115" s="41" t="s">
        <v>523</v>
      </c>
      <c r="E115" s="41"/>
      <c r="CN115" s="29"/>
    </row>
    <row r="116" spans="2:92" ht="15" x14ac:dyDescent="0.3">
      <c r="B116" s="41" t="s">
        <v>522</v>
      </c>
      <c r="C116" s="41"/>
      <c r="D116" s="41" t="s">
        <v>524</v>
      </c>
      <c r="E116" s="41"/>
      <c r="CN116" s="29"/>
    </row>
    <row r="117" spans="2:92" ht="15" x14ac:dyDescent="0.3">
      <c r="B117" s="41"/>
      <c r="C117" s="41"/>
      <c r="D117" s="41"/>
      <c r="E117" s="41"/>
      <c r="CN117" s="29"/>
    </row>
    <row r="118" spans="2:92" ht="15" x14ac:dyDescent="0.3">
      <c r="B118" s="41"/>
      <c r="C118" s="41"/>
      <c r="D118" s="41"/>
      <c r="E118" s="41"/>
      <c r="CN118" s="29"/>
    </row>
    <row r="119" spans="2:92" ht="15" x14ac:dyDescent="0.3">
      <c r="B119" s="41"/>
      <c r="C119" s="41"/>
      <c r="D119" s="41"/>
      <c r="E119" s="41"/>
      <c r="CN119" s="29"/>
    </row>
    <row r="120" spans="2:92" ht="15" x14ac:dyDescent="0.3">
      <c r="B120" s="41"/>
      <c r="C120" s="41"/>
      <c r="D120" s="41"/>
      <c r="E120" s="41"/>
      <c r="CN120" s="29"/>
    </row>
    <row r="121" spans="2:92" x14ac:dyDescent="0.2">
      <c r="CN121" s="29"/>
    </row>
    <row r="122" spans="2:92" x14ac:dyDescent="0.2">
      <c r="CN122" s="29"/>
    </row>
    <row r="123" spans="2:92" x14ac:dyDescent="0.2">
      <c r="CN123" s="29"/>
    </row>
    <row r="124" spans="2:92" x14ac:dyDescent="0.2">
      <c r="CN124" s="29"/>
    </row>
    <row r="125" spans="2:92" x14ac:dyDescent="0.2">
      <c r="CN125" s="29"/>
    </row>
    <row r="126" spans="2:92" x14ac:dyDescent="0.2">
      <c r="CN126" s="29"/>
    </row>
    <row r="127" spans="2:92" x14ac:dyDescent="0.2">
      <c r="CN127" s="29"/>
    </row>
    <row r="128" spans="2:92" x14ac:dyDescent="0.2">
      <c r="CN128" s="29"/>
    </row>
    <row r="129" spans="92:92" x14ac:dyDescent="0.2">
      <c r="CN129" s="29"/>
    </row>
    <row r="130" spans="92:92" x14ac:dyDescent="0.2">
      <c r="CN130" s="29"/>
    </row>
    <row r="131" spans="92:92" x14ac:dyDescent="0.2">
      <c r="CN131" s="29"/>
    </row>
    <row r="132" spans="92:92" x14ac:dyDescent="0.2">
      <c r="CN132" s="29"/>
    </row>
    <row r="133" spans="92:92" x14ac:dyDescent="0.2">
      <c r="CN133" s="29"/>
    </row>
    <row r="134" spans="92:92" x14ac:dyDescent="0.2">
      <c r="CN134" s="29"/>
    </row>
    <row r="135" spans="92:92" x14ac:dyDescent="0.2">
      <c r="CN135" s="29"/>
    </row>
    <row r="136" spans="92:92" x14ac:dyDescent="0.2">
      <c r="CN136" s="29"/>
    </row>
    <row r="137" spans="92:92" x14ac:dyDescent="0.2">
      <c r="CN137" s="29"/>
    </row>
    <row r="138" spans="92:92" x14ac:dyDescent="0.2">
      <c r="CN138" s="29"/>
    </row>
    <row r="139" spans="92:92" x14ac:dyDescent="0.2">
      <c r="CN139" s="29"/>
    </row>
    <row r="140" spans="92:92" x14ac:dyDescent="0.2">
      <c r="CN140" s="29"/>
    </row>
    <row r="141" spans="92:92" x14ac:dyDescent="0.2">
      <c r="CN141" s="29"/>
    </row>
    <row r="142" spans="92:92" x14ac:dyDescent="0.2">
      <c r="CN142" s="29"/>
    </row>
    <row r="143" spans="92:92" x14ac:dyDescent="0.2">
      <c r="CN143" s="29"/>
    </row>
    <row r="144" spans="92:92" x14ac:dyDescent="0.2">
      <c r="CN144" s="29"/>
    </row>
    <row r="145" spans="1:92" s="6" customFormat="1" x14ac:dyDescent="0.2">
      <c r="A145" s="37"/>
      <c r="B145" s="10"/>
      <c r="C145" s="38"/>
      <c r="D145" s="38"/>
      <c r="E145" s="124"/>
      <c r="F145" s="124"/>
      <c r="CN145" s="29"/>
    </row>
    <row r="146" spans="1:92" s="6" customFormat="1" x14ac:dyDescent="0.2">
      <c r="A146" s="37"/>
      <c r="B146" s="10"/>
      <c r="C146" s="38"/>
      <c r="D146" s="38"/>
      <c r="E146" s="124"/>
      <c r="F146" s="124"/>
      <c r="CN146" s="29"/>
    </row>
    <row r="147" spans="1:92" s="6" customFormat="1" x14ac:dyDescent="0.2">
      <c r="A147" s="37"/>
      <c r="B147" s="10"/>
      <c r="C147" s="38"/>
      <c r="D147" s="38"/>
      <c r="E147" s="124"/>
      <c r="F147" s="124"/>
      <c r="CN147" s="29"/>
    </row>
    <row r="148" spans="1:92" s="6" customFormat="1" x14ac:dyDescent="0.2">
      <c r="A148" s="37"/>
      <c r="B148" s="10"/>
      <c r="C148" s="38"/>
      <c r="D148" s="38"/>
      <c r="E148" s="124"/>
      <c r="F148" s="124"/>
      <c r="CN148" s="29"/>
    </row>
    <row r="149" spans="1:92" s="6" customFormat="1" x14ac:dyDescent="0.2">
      <c r="A149" s="37"/>
      <c r="B149" s="10"/>
      <c r="C149" s="38"/>
      <c r="D149" s="38"/>
      <c r="E149" s="124"/>
      <c r="F149" s="124"/>
      <c r="CN149" s="29"/>
    </row>
    <row r="150" spans="1:92" s="6" customFormat="1" x14ac:dyDescent="0.2">
      <c r="A150" s="37"/>
      <c r="B150" s="10"/>
      <c r="C150" s="38"/>
      <c r="D150" s="38"/>
      <c r="E150" s="124"/>
      <c r="F150" s="124"/>
      <c r="CN150" s="29"/>
    </row>
    <row r="151" spans="1:92" s="6" customFormat="1" x14ac:dyDescent="0.2">
      <c r="A151" s="37"/>
      <c r="B151" s="10"/>
      <c r="C151" s="38"/>
      <c r="D151" s="38"/>
      <c r="E151" s="124"/>
      <c r="F151" s="124"/>
      <c r="CN151" s="29"/>
    </row>
    <row r="152" spans="1:92" s="6" customFormat="1" x14ac:dyDescent="0.2">
      <c r="A152" s="37"/>
      <c r="B152" s="10"/>
      <c r="C152" s="38"/>
      <c r="D152" s="38"/>
      <c r="E152" s="124"/>
      <c r="F152" s="124"/>
      <c r="CN152" s="29"/>
    </row>
    <row r="153" spans="1:92" s="6" customFormat="1" x14ac:dyDescent="0.2">
      <c r="A153" s="37"/>
      <c r="B153" s="10"/>
      <c r="C153" s="38"/>
      <c r="D153" s="38"/>
      <c r="E153" s="124"/>
      <c r="F153" s="124"/>
      <c r="CN153" s="29"/>
    </row>
    <row r="154" spans="1:92" s="6" customFormat="1" x14ac:dyDescent="0.2">
      <c r="A154" s="37"/>
      <c r="B154" s="10"/>
      <c r="C154" s="38"/>
      <c r="D154" s="38"/>
      <c r="E154" s="124"/>
      <c r="F154" s="124"/>
      <c r="CN154" s="29"/>
    </row>
    <row r="155" spans="1:92" s="6" customFormat="1" x14ac:dyDescent="0.2">
      <c r="A155" s="37"/>
      <c r="B155" s="10"/>
      <c r="C155" s="38"/>
      <c r="D155" s="38"/>
      <c r="E155" s="124"/>
      <c r="F155" s="124"/>
      <c r="CN155" s="29"/>
    </row>
    <row r="156" spans="1:92" s="6" customFormat="1" x14ac:dyDescent="0.2">
      <c r="A156" s="37"/>
      <c r="B156" s="10"/>
      <c r="C156" s="38"/>
      <c r="D156" s="38"/>
      <c r="E156" s="124"/>
      <c r="F156" s="124"/>
      <c r="CN156" s="29"/>
    </row>
  </sheetData>
  <protectedRanges>
    <protectedRange sqref="E82:F83 C24:F24 C56:F56 E87:F89 C58:F58 C66:F67 C81:F81 E94:F94 E97:F98 E100:F101 E71:F80 E17:F23 E25:F27 E30:F51 E55:F55 E63:F63" name="Zonă1" securityDescriptor="O:WDG:WDD:(A;;CC;;;AN)(A;;CC;;;AU)(A;;CC;;;WD)"/>
  </protectedRanges>
  <mergeCells count="32">
    <mergeCell ref="EX4:FB4"/>
    <mergeCell ref="FC4:FG4"/>
    <mergeCell ref="DT4:DX4"/>
    <mergeCell ref="DY4:EC4"/>
    <mergeCell ref="ED4:EH4"/>
    <mergeCell ref="EI4:EM4"/>
    <mergeCell ref="EN4:ER4"/>
    <mergeCell ref="ES4:EW4"/>
    <mergeCell ref="DO4:DS4"/>
    <mergeCell ref="BL4:BP4"/>
    <mergeCell ref="BQ4:BU4"/>
    <mergeCell ref="BV4:BZ4"/>
    <mergeCell ref="CA4:CE4"/>
    <mergeCell ref="CF4:CJ4"/>
    <mergeCell ref="CK4:CO4"/>
    <mergeCell ref="CP4:CT4"/>
    <mergeCell ref="CU4:CY4"/>
    <mergeCell ref="CZ4:DD4"/>
    <mergeCell ref="DE4:DI4"/>
    <mergeCell ref="DJ4:DN4"/>
    <mergeCell ref="BG4:BK4"/>
    <mergeCell ref="G4:H4"/>
    <mergeCell ref="I4:M4"/>
    <mergeCell ref="N4:R4"/>
    <mergeCell ref="S4:W4"/>
    <mergeCell ref="X4:AB4"/>
    <mergeCell ref="AC4:AG4"/>
    <mergeCell ref="AH4:AL4"/>
    <mergeCell ref="AM4:AQ4"/>
    <mergeCell ref="AR4:AV4"/>
    <mergeCell ref="AW4:BA4"/>
    <mergeCell ref="BB4:BF4"/>
  </mergeCells>
  <pageMargins left="0.75" right="0.75" top="1" bottom="1" header="0.5" footer="0.5"/>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T294"/>
  <sheetViews>
    <sheetView zoomScale="90" zoomScaleNormal="90" workbookViewId="0">
      <pane xSplit="3" ySplit="6" topLeftCell="D280" activePane="bottomRight" state="frozen"/>
      <selection activeCell="G7" sqref="G7:H290"/>
      <selection pane="topRight" activeCell="G7" sqref="G7:H290"/>
      <selection pane="bottomLeft" activeCell="G7" sqref="G7:H290"/>
      <selection pane="bottomRight" activeCell="B293" sqref="B293:E294"/>
    </sheetView>
  </sheetViews>
  <sheetFormatPr defaultRowHeight="15" x14ac:dyDescent="0.3"/>
  <cols>
    <col min="1" max="1" width="14.42578125" style="39" customWidth="1"/>
    <col min="2" max="2" width="71.28515625" style="41" customWidth="1"/>
    <col min="3" max="3" width="7" style="41" customWidth="1"/>
    <col min="4" max="4" width="15.140625" style="41" customWidth="1"/>
    <col min="5" max="5" width="15.42578125" style="41" customWidth="1"/>
    <col min="6" max="6" width="15.7109375" style="41" bestFit="1" customWidth="1"/>
    <col min="7" max="7" width="15.42578125" style="136" bestFit="1" customWidth="1"/>
    <col min="8" max="8" width="14.5703125" style="41" bestFit="1" customWidth="1"/>
    <col min="9" max="9" width="10.42578125" style="42" bestFit="1" customWidth="1"/>
    <col min="10" max="10" width="11.5703125" style="42" bestFit="1" customWidth="1"/>
    <col min="11" max="16384" width="9.140625" style="42"/>
  </cols>
  <sheetData>
    <row r="1" spans="1:11" ht="20.25" x14ac:dyDescent="0.35">
      <c r="B1" s="112" t="s">
        <v>509</v>
      </c>
      <c r="C1" s="40"/>
    </row>
    <row r="2" spans="1:11" x14ac:dyDescent="0.3">
      <c r="B2" s="40"/>
      <c r="C2" s="40"/>
    </row>
    <row r="3" spans="1:11" x14ac:dyDescent="0.3">
      <c r="B3" s="40"/>
      <c r="C3" s="40"/>
      <c r="D3" s="43"/>
    </row>
    <row r="4" spans="1:11" x14ac:dyDescent="0.3">
      <c r="D4" s="44"/>
      <c r="E4" s="44"/>
      <c r="F4" s="45"/>
      <c r="H4" s="46" t="s">
        <v>0</v>
      </c>
    </row>
    <row r="5" spans="1:11" s="50" customFormat="1" ht="75" x14ac:dyDescent="0.2">
      <c r="A5" s="47"/>
      <c r="B5" s="48" t="s">
        <v>2</v>
      </c>
      <c r="C5" s="48"/>
      <c r="D5" s="48" t="s">
        <v>208</v>
      </c>
      <c r="E5" s="49" t="s">
        <v>209</v>
      </c>
      <c r="F5" s="49" t="s">
        <v>210</v>
      </c>
      <c r="G5" s="137" t="s">
        <v>211</v>
      </c>
      <c r="H5" s="48" t="s">
        <v>212</v>
      </c>
    </row>
    <row r="6" spans="1:11" x14ac:dyDescent="0.3">
      <c r="A6" s="51"/>
      <c r="B6" s="52" t="s">
        <v>213</v>
      </c>
      <c r="C6" s="52"/>
      <c r="D6" s="53"/>
      <c r="E6" s="53"/>
      <c r="F6" s="53"/>
      <c r="G6" s="138"/>
      <c r="H6" s="53"/>
    </row>
    <row r="7" spans="1:11" s="58" customFormat="1" ht="16.5" customHeight="1" x14ac:dyDescent="0.3">
      <c r="A7" s="54" t="s">
        <v>214</v>
      </c>
      <c r="B7" s="55" t="s">
        <v>215</v>
      </c>
      <c r="C7" s="114">
        <f t="shared" ref="C7:H7" si="0">+C8+C16</f>
        <v>0</v>
      </c>
      <c r="D7" s="135">
        <f t="shared" si="0"/>
        <v>407422320</v>
      </c>
      <c r="E7" s="135">
        <f t="shared" si="0"/>
        <v>429065410</v>
      </c>
      <c r="F7" s="135">
        <f t="shared" si="0"/>
        <v>251908930</v>
      </c>
      <c r="G7" s="154">
        <f t="shared" si="0"/>
        <v>124206324.47999999</v>
      </c>
      <c r="H7" s="114">
        <f t="shared" si="0"/>
        <v>124206324.47999999</v>
      </c>
      <c r="I7" s="57"/>
      <c r="J7" s="57"/>
      <c r="K7" s="57"/>
    </row>
    <row r="8" spans="1:11" s="58" customFormat="1" x14ac:dyDescent="0.3">
      <c r="A8" s="54" t="s">
        <v>216</v>
      </c>
      <c r="B8" s="59" t="s">
        <v>217</v>
      </c>
      <c r="C8" s="115">
        <f>+C9+C10+C13+C11+C12+C15+C250+C14</f>
        <v>0</v>
      </c>
      <c r="D8" s="115">
        <f t="shared" ref="D8:H8" si="1">+D9+D10+D13+D11+D12+D15+D250+D14</f>
        <v>407422320</v>
      </c>
      <c r="E8" s="115">
        <f t="shared" si="1"/>
        <v>429065410</v>
      </c>
      <c r="F8" s="115">
        <f t="shared" si="1"/>
        <v>251908930</v>
      </c>
      <c r="G8" s="140">
        <f t="shared" si="1"/>
        <v>124206324.47999999</v>
      </c>
      <c r="H8" s="115">
        <f t="shared" si="1"/>
        <v>124206324.47999999</v>
      </c>
      <c r="I8" s="57"/>
      <c r="J8" s="57"/>
      <c r="K8" s="57"/>
    </row>
    <row r="9" spans="1:11" s="58" customFormat="1" x14ac:dyDescent="0.3">
      <c r="A9" s="54" t="s">
        <v>218</v>
      </c>
      <c r="B9" s="59" t="s">
        <v>219</v>
      </c>
      <c r="C9" s="115">
        <f t="shared" ref="C9:H9" si="2">+C23</f>
        <v>0</v>
      </c>
      <c r="D9" s="115">
        <f t="shared" si="2"/>
        <v>6508000</v>
      </c>
      <c r="E9" s="115">
        <f t="shared" si="2"/>
        <v>6508000</v>
      </c>
      <c r="F9" s="115">
        <f t="shared" si="2"/>
        <v>1610270</v>
      </c>
      <c r="G9" s="153">
        <f t="shared" si="2"/>
        <v>525980</v>
      </c>
      <c r="H9" s="115">
        <f t="shared" si="2"/>
        <v>525980</v>
      </c>
      <c r="I9" s="57"/>
      <c r="J9" s="57"/>
      <c r="K9" s="57"/>
    </row>
    <row r="10" spans="1:11" s="58" customFormat="1" ht="16.5" customHeight="1" x14ac:dyDescent="0.3">
      <c r="A10" s="54" t="s">
        <v>220</v>
      </c>
      <c r="B10" s="59" t="s">
        <v>221</v>
      </c>
      <c r="C10" s="115">
        <f>+C43</f>
        <v>0</v>
      </c>
      <c r="D10" s="115">
        <f t="shared" ref="D10:H10" si="3">+D43</f>
        <v>155190320</v>
      </c>
      <c r="E10" s="115">
        <f t="shared" si="3"/>
        <v>176833410</v>
      </c>
      <c r="F10" s="115">
        <f t="shared" si="3"/>
        <v>176301660</v>
      </c>
      <c r="G10" s="140">
        <f t="shared" si="3"/>
        <v>96362000.849999994</v>
      </c>
      <c r="H10" s="115">
        <f t="shared" si="3"/>
        <v>96362000.849999994</v>
      </c>
      <c r="I10" s="57"/>
      <c r="J10" s="57"/>
      <c r="K10" s="57"/>
    </row>
    <row r="11" spans="1:11" s="58" customFormat="1" x14ac:dyDescent="0.3">
      <c r="A11" s="54" t="s">
        <v>222</v>
      </c>
      <c r="B11" s="59" t="s">
        <v>223</v>
      </c>
      <c r="C11" s="115">
        <f>+C71</f>
        <v>0</v>
      </c>
      <c r="D11" s="115">
        <f t="shared" ref="D11:H11" si="4">+D71</f>
        <v>0</v>
      </c>
      <c r="E11" s="115">
        <f t="shared" si="4"/>
        <v>0</v>
      </c>
      <c r="F11" s="115">
        <f t="shared" si="4"/>
        <v>0</v>
      </c>
      <c r="G11" s="140">
        <f t="shared" si="4"/>
        <v>0</v>
      </c>
      <c r="H11" s="115">
        <f t="shared" si="4"/>
        <v>0</v>
      </c>
      <c r="I11" s="57"/>
      <c r="J11" s="57"/>
      <c r="K11" s="57"/>
    </row>
    <row r="12" spans="1:11" s="58" customFormat="1" ht="30" x14ac:dyDescent="0.3">
      <c r="A12" s="54" t="s">
        <v>224</v>
      </c>
      <c r="B12" s="59" t="s">
        <v>225</v>
      </c>
      <c r="C12" s="115">
        <f>C251</f>
        <v>0</v>
      </c>
      <c r="D12" s="115">
        <f t="shared" ref="D12:H12" si="5">D251</f>
        <v>207499000</v>
      </c>
      <c r="E12" s="115">
        <f t="shared" si="5"/>
        <v>207499000</v>
      </c>
      <c r="F12" s="115">
        <f t="shared" si="5"/>
        <v>63610000</v>
      </c>
      <c r="G12" s="153">
        <f t="shared" si="5"/>
        <v>22347849</v>
      </c>
      <c r="H12" s="115">
        <f t="shared" si="5"/>
        <v>22347849</v>
      </c>
      <c r="I12" s="57"/>
      <c r="J12" s="57"/>
      <c r="K12" s="57"/>
    </row>
    <row r="13" spans="1:11" s="58" customFormat="1" ht="16.5" customHeight="1" x14ac:dyDescent="0.3">
      <c r="A13" s="54" t="s">
        <v>226</v>
      </c>
      <c r="B13" s="59" t="s">
        <v>227</v>
      </c>
      <c r="C13" s="115">
        <f>C263</f>
        <v>0</v>
      </c>
      <c r="D13" s="115">
        <f t="shared" ref="D13:H13" si="6">D263</f>
        <v>38225000</v>
      </c>
      <c r="E13" s="115">
        <f t="shared" si="6"/>
        <v>38225000</v>
      </c>
      <c r="F13" s="115">
        <f t="shared" si="6"/>
        <v>10387000</v>
      </c>
      <c r="G13" s="153">
        <f t="shared" si="6"/>
        <v>4978443</v>
      </c>
      <c r="H13" s="115">
        <f t="shared" si="6"/>
        <v>4978443</v>
      </c>
      <c r="I13" s="57"/>
      <c r="J13" s="57"/>
      <c r="K13" s="57"/>
    </row>
    <row r="14" spans="1:11" s="58" customFormat="1" ht="30" x14ac:dyDescent="0.3">
      <c r="A14" s="54" t="s">
        <v>228</v>
      </c>
      <c r="B14" s="59" t="s">
        <v>229</v>
      </c>
      <c r="C14" s="115">
        <f>C270</f>
        <v>0</v>
      </c>
      <c r="D14" s="115">
        <f t="shared" ref="D14:H14" si="7">D270</f>
        <v>0</v>
      </c>
      <c r="E14" s="115">
        <f t="shared" si="7"/>
        <v>0</v>
      </c>
      <c r="F14" s="115">
        <f t="shared" si="7"/>
        <v>0</v>
      </c>
      <c r="G14" s="140">
        <f t="shared" si="7"/>
        <v>0</v>
      </c>
      <c r="H14" s="115">
        <f t="shared" si="7"/>
        <v>0</v>
      </c>
      <c r="I14" s="57"/>
      <c r="J14" s="57"/>
      <c r="K14" s="57"/>
    </row>
    <row r="15" spans="1:11" s="58" customFormat="1" ht="16.5" customHeight="1" x14ac:dyDescent="0.3">
      <c r="A15" s="54" t="s">
        <v>230</v>
      </c>
      <c r="B15" s="59" t="s">
        <v>231</v>
      </c>
      <c r="C15" s="115">
        <f>C74</f>
        <v>0</v>
      </c>
      <c r="D15" s="115">
        <f t="shared" ref="D15:H15" si="8">D74</f>
        <v>0</v>
      </c>
      <c r="E15" s="115">
        <f t="shared" si="8"/>
        <v>0</v>
      </c>
      <c r="F15" s="115">
        <f t="shared" si="8"/>
        <v>0</v>
      </c>
      <c r="G15" s="140">
        <f t="shared" si="8"/>
        <v>0</v>
      </c>
      <c r="H15" s="115">
        <f t="shared" si="8"/>
        <v>0</v>
      </c>
      <c r="I15" s="57"/>
      <c r="J15" s="57"/>
      <c r="K15" s="57"/>
    </row>
    <row r="16" spans="1:11" s="58" customFormat="1" ht="16.5" customHeight="1" x14ac:dyDescent="0.3">
      <c r="A16" s="54" t="s">
        <v>232</v>
      </c>
      <c r="B16" s="59" t="s">
        <v>233</v>
      </c>
      <c r="C16" s="115">
        <f>C77</f>
        <v>0</v>
      </c>
      <c r="D16" s="115">
        <f t="shared" ref="D16:H16" si="9">D77</f>
        <v>0</v>
      </c>
      <c r="E16" s="115">
        <f t="shared" si="9"/>
        <v>0</v>
      </c>
      <c r="F16" s="115">
        <f t="shared" si="9"/>
        <v>0</v>
      </c>
      <c r="G16" s="140">
        <f t="shared" si="9"/>
        <v>0</v>
      </c>
      <c r="H16" s="115">
        <f t="shared" si="9"/>
        <v>0</v>
      </c>
      <c r="I16" s="57"/>
      <c r="J16" s="57"/>
      <c r="K16" s="57"/>
    </row>
    <row r="17" spans="1:247" s="58" customFormat="1" x14ac:dyDescent="0.3">
      <c r="A17" s="54" t="s">
        <v>234</v>
      </c>
      <c r="B17" s="59" t="s">
        <v>235</v>
      </c>
      <c r="C17" s="115">
        <f>C78</f>
        <v>0</v>
      </c>
      <c r="D17" s="115">
        <f t="shared" ref="D17:H17" si="10">D78</f>
        <v>0</v>
      </c>
      <c r="E17" s="115">
        <f t="shared" si="10"/>
        <v>0</v>
      </c>
      <c r="F17" s="115">
        <f t="shared" si="10"/>
        <v>0</v>
      </c>
      <c r="G17" s="140">
        <f t="shared" si="10"/>
        <v>0</v>
      </c>
      <c r="H17" s="115">
        <f t="shared" si="10"/>
        <v>0</v>
      </c>
      <c r="I17" s="57"/>
      <c r="J17" s="57"/>
      <c r="K17" s="57"/>
    </row>
    <row r="18" spans="1:247" s="58" customFormat="1" ht="30" x14ac:dyDescent="0.3">
      <c r="A18" s="54" t="s">
        <v>236</v>
      </c>
      <c r="B18" s="59" t="s">
        <v>237</v>
      </c>
      <c r="C18" s="115">
        <f>C250+C269</f>
        <v>0</v>
      </c>
      <c r="D18" s="115">
        <f t="shared" ref="D18:H18" si="11">D250+D269</f>
        <v>0</v>
      </c>
      <c r="E18" s="115">
        <f t="shared" si="11"/>
        <v>0</v>
      </c>
      <c r="F18" s="115">
        <f t="shared" si="11"/>
        <v>0</v>
      </c>
      <c r="G18" s="153">
        <f t="shared" si="11"/>
        <v>-29504.37</v>
      </c>
      <c r="H18" s="115">
        <f t="shared" si="11"/>
        <v>-29504.37</v>
      </c>
      <c r="I18" s="57"/>
      <c r="J18" s="57"/>
      <c r="K18" s="57"/>
    </row>
    <row r="19" spans="1:247" s="58" customFormat="1" ht="16.5" customHeight="1" x14ac:dyDescent="0.3">
      <c r="A19" s="54" t="s">
        <v>238</v>
      </c>
      <c r="B19" s="59" t="s">
        <v>239</v>
      </c>
      <c r="C19" s="115">
        <f t="shared" ref="C19:H19" si="12">+C20+C16</f>
        <v>0</v>
      </c>
      <c r="D19" s="115">
        <f t="shared" si="12"/>
        <v>407422320</v>
      </c>
      <c r="E19" s="115">
        <f t="shared" si="12"/>
        <v>429065410</v>
      </c>
      <c r="F19" s="115">
        <f t="shared" si="12"/>
        <v>251908930</v>
      </c>
      <c r="G19" s="140">
        <f t="shared" si="12"/>
        <v>124206324.47999999</v>
      </c>
      <c r="H19" s="115">
        <f t="shared" si="12"/>
        <v>124206324.47999999</v>
      </c>
      <c r="I19" s="57"/>
      <c r="J19" s="57"/>
      <c r="K19" s="57"/>
    </row>
    <row r="20" spans="1:247" s="58" customFormat="1" x14ac:dyDescent="0.3">
      <c r="A20" s="54" t="s">
        <v>240</v>
      </c>
      <c r="B20" s="59" t="s">
        <v>217</v>
      </c>
      <c r="C20" s="115">
        <f>C9+C10+C11+C12+C13+C15+C250+C14</f>
        <v>0</v>
      </c>
      <c r="D20" s="115">
        <f t="shared" ref="D20:H20" si="13">D9+D10+D11+D12+D13+D15+D250+D14</f>
        <v>407422320</v>
      </c>
      <c r="E20" s="115">
        <f t="shared" si="13"/>
        <v>429065410</v>
      </c>
      <c r="F20" s="115">
        <f t="shared" si="13"/>
        <v>251908930</v>
      </c>
      <c r="G20" s="140">
        <f t="shared" si="13"/>
        <v>124206324.47999999</v>
      </c>
      <c r="H20" s="115">
        <f t="shared" si="13"/>
        <v>124206324.47999999</v>
      </c>
      <c r="I20" s="57"/>
      <c r="J20" s="57"/>
      <c r="K20" s="57"/>
    </row>
    <row r="21" spans="1:247" s="58" customFormat="1" ht="16.5" customHeight="1" x14ac:dyDescent="0.3">
      <c r="A21" s="60" t="s">
        <v>241</v>
      </c>
      <c r="B21" s="59" t="s">
        <v>242</v>
      </c>
      <c r="C21" s="115">
        <f>+C22+C77+C250</f>
        <v>0</v>
      </c>
      <c r="D21" s="115">
        <f t="shared" ref="D21:H21" si="14">+D22+D77+D250</f>
        <v>369197320</v>
      </c>
      <c r="E21" s="115">
        <f t="shared" si="14"/>
        <v>390840410</v>
      </c>
      <c r="F21" s="115">
        <f t="shared" si="14"/>
        <v>241521930</v>
      </c>
      <c r="G21" s="140">
        <f t="shared" si="14"/>
        <v>119227881.47999999</v>
      </c>
      <c r="H21" s="115">
        <f t="shared" si="14"/>
        <v>119227881.47999999</v>
      </c>
      <c r="I21" s="57"/>
      <c r="J21" s="57"/>
      <c r="K21" s="57"/>
    </row>
    <row r="22" spans="1:247" s="58" customFormat="1" ht="16.5" customHeight="1" x14ac:dyDescent="0.3">
      <c r="A22" s="54" t="s">
        <v>243</v>
      </c>
      <c r="B22" s="59" t="s">
        <v>217</v>
      </c>
      <c r="C22" s="115">
        <f>+C23+C43+C71+C251+C74+C270</f>
        <v>0</v>
      </c>
      <c r="D22" s="115">
        <f t="shared" ref="D22:H22" si="15">+D23+D43+D71+D251+D74+D270</f>
        <v>369197320</v>
      </c>
      <c r="E22" s="115">
        <f t="shared" si="15"/>
        <v>390840410</v>
      </c>
      <c r="F22" s="115">
        <f t="shared" si="15"/>
        <v>241521930</v>
      </c>
      <c r="G22" s="140">
        <f t="shared" si="15"/>
        <v>119235829.84999999</v>
      </c>
      <c r="H22" s="115">
        <f t="shared" si="15"/>
        <v>119235829.84999999</v>
      </c>
      <c r="I22" s="57"/>
      <c r="J22" s="57"/>
      <c r="K22" s="57"/>
    </row>
    <row r="23" spans="1:247" s="58" customFormat="1" x14ac:dyDescent="0.3">
      <c r="A23" s="54" t="s">
        <v>244</v>
      </c>
      <c r="B23" s="59" t="s">
        <v>219</v>
      </c>
      <c r="C23" s="115">
        <f t="shared" ref="C23:H23" si="16">+C24+C36+C34</f>
        <v>0</v>
      </c>
      <c r="D23" s="115">
        <f t="shared" si="16"/>
        <v>6508000</v>
      </c>
      <c r="E23" s="115">
        <f t="shared" si="16"/>
        <v>6508000</v>
      </c>
      <c r="F23" s="115">
        <f t="shared" si="16"/>
        <v>1610270</v>
      </c>
      <c r="G23" s="140">
        <f t="shared" si="16"/>
        <v>525980</v>
      </c>
      <c r="H23" s="115">
        <f t="shared" si="16"/>
        <v>525980</v>
      </c>
      <c r="I23" s="57"/>
      <c r="J23" s="57"/>
      <c r="K23" s="57"/>
    </row>
    <row r="24" spans="1:247" s="58" customFormat="1" ht="16.5" customHeight="1" x14ac:dyDescent="0.3">
      <c r="A24" s="54" t="s">
        <v>245</v>
      </c>
      <c r="B24" s="59" t="s">
        <v>246</v>
      </c>
      <c r="C24" s="115">
        <f t="shared" ref="C24:H24" si="17">C25+C28+C29+C30+C32+C26+C27+C31</f>
        <v>0</v>
      </c>
      <c r="D24" s="115">
        <f t="shared" si="17"/>
        <v>6277000</v>
      </c>
      <c r="E24" s="115">
        <f t="shared" si="17"/>
        <v>6277000</v>
      </c>
      <c r="F24" s="115">
        <f t="shared" si="17"/>
        <v>1574840</v>
      </c>
      <c r="G24" s="140">
        <f t="shared" si="17"/>
        <v>514469</v>
      </c>
      <c r="H24" s="115">
        <f t="shared" si="17"/>
        <v>514469</v>
      </c>
      <c r="I24" s="57"/>
      <c r="J24" s="57"/>
      <c r="K24" s="57"/>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row>
    <row r="25" spans="1:247" s="58" customFormat="1" ht="16.5" customHeight="1" x14ac:dyDescent="0.3">
      <c r="A25" s="61" t="s">
        <v>247</v>
      </c>
      <c r="B25" s="62" t="s">
        <v>248</v>
      </c>
      <c r="C25" s="116"/>
      <c r="D25" s="56">
        <v>5196000</v>
      </c>
      <c r="E25" s="56">
        <v>5196000</v>
      </c>
      <c r="F25" s="56">
        <v>1289000</v>
      </c>
      <c r="G25" s="141">
        <v>425613</v>
      </c>
      <c r="H25" s="141">
        <v>425613</v>
      </c>
      <c r="I25" s="57"/>
      <c r="J25" s="57"/>
      <c r="K25" s="57"/>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row>
    <row r="26" spans="1:247" s="58" customFormat="1" x14ac:dyDescent="0.3">
      <c r="A26" s="61" t="s">
        <v>249</v>
      </c>
      <c r="B26" s="62" t="s">
        <v>250</v>
      </c>
      <c r="C26" s="116"/>
      <c r="D26" s="56">
        <v>678000</v>
      </c>
      <c r="E26" s="56">
        <v>678000</v>
      </c>
      <c r="F26" s="56">
        <v>168100</v>
      </c>
      <c r="G26" s="141">
        <v>54880</v>
      </c>
      <c r="H26" s="141">
        <v>54880</v>
      </c>
      <c r="I26" s="57"/>
      <c r="J26" s="57"/>
      <c r="K26" s="57"/>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row>
    <row r="27" spans="1:247" s="58" customFormat="1" x14ac:dyDescent="0.3">
      <c r="A27" s="61" t="s">
        <v>251</v>
      </c>
      <c r="B27" s="62" t="s">
        <v>252</v>
      </c>
      <c r="C27" s="116"/>
      <c r="D27" s="56">
        <v>32000</v>
      </c>
      <c r="E27" s="56">
        <v>32000</v>
      </c>
      <c r="F27" s="56">
        <v>9000</v>
      </c>
      <c r="G27" s="141">
        <v>2688</v>
      </c>
      <c r="H27" s="141">
        <v>2688</v>
      </c>
      <c r="I27" s="57"/>
      <c r="J27" s="57"/>
      <c r="K27" s="57"/>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row>
    <row r="28" spans="1:247" s="58" customFormat="1" ht="16.5" customHeight="1" x14ac:dyDescent="0.3">
      <c r="A28" s="61" t="s">
        <v>253</v>
      </c>
      <c r="B28" s="65" t="s">
        <v>254</v>
      </c>
      <c r="C28" s="116"/>
      <c r="D28" s="56">
        <v>17000</v>
      </c>
      <c r="E28" s="56">
        <v>17000</v>
      </c>
      <c r="F28" s="56">
        <v>4440</v>
      </c>
      <c r="G28" s="141">
        <v>1480</v>
      </c>
      <c r="H28" s="141">
        <v>1480</v>
      </c>
      <c r="I28" s="57"/>
      <c r="J28" s="57"/>
      <c r="K28" s="57"/>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row>
    <row r="29" spans="1:247" s="58" customFormat="1" ht="16.5" customHeight="1" x14ac:dyDescent="0.3">
      <c r="A29" s="61" t="s">
        <v>255</v>
      </c>
      <c r="B29" s="65" t="s">
        <v>256</v>
      </c>
      <c r="C29" s="116"/>
      <c r="D29" s="56">
        <v>1000</v>
      </c>
      <c r="E29" s="56">
        <v>1000</v>
      </c>
      <c r="F29" s="56">
        <v>300</v>
      </c>
      <c r="G29" s="141">
        <v>0</v>
      </c>
      <c r="H29" s="141">
        <v>0</v>
      </c>
      <c r="I29" s="57"/>
      <c r="J29" s="57"/>
      <c r="K29" s="57"/>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row>
    <row r="30" spans="1:247" ht="16.5" customHeight="1" x14ac:dyDescent="0.3">
      <c r="A30" s="61" t="s">
        <v>257</v>
      </c>
      <c r="B30" s="65" t="s">
        <v>258</v>
      </c>
      <c r="C30" s="116"/>
      <c r="D30" s="56">
        <v>0</v>
      </c>
      <c r="E30" s="56">
        <v>0</v>
      </c>
      <c r="F30" s="56">
        <v>0</v>
      </c>
      <c r="G30" s="141">
        <v>0</v>
      </c>
      <c r="H30" s="141">
        <v>0</v>
      </c>
      <c r="I30" s="57"/>
      <c r="J30" s="57"/>
      <c r="K30" s="57"/>
    </row>
    <row r="31" spans="1:247" ht="16.5" customHeight="1" x14ac:dyDescent="0.3">
      <c r="A31" s="61" t="s">
        <v>259</v>
      </c>
      <c r="B31" s="65" t="s">
        <v>260</v>
      </c>
      <c r="C31" s="116"/>
      <c r="D31" s="56">
        <v>224000</v>
      </c>
      <c r="E31" s="56">
        <v>224000</v>
      </c>
      <c r="F31" s="56">
        <v>61000</v>
      </c>
      <c r="G31" s="141">
        <v>18185</v>
      </c>
      <c r="H31" s="141">
        <v>18185</v>
      </c>
      <c r="I31" s="57"/>
      <c r="J31" s="57"/>
      <c r="K31" s="57"/>
    </row>
    <row r="32" spans="1:247" ht="16.5" customHeight="1" x14ac:dyDescent="0.3">
      <c r="A32" s="61" t="s">
        <v>261</v>
      </c>
      <c r="B32" s="65" t="s">
        <v>262</v>
      </c>
      <c r="C32" s="116"/>
      <c r="D32" s="56">
        <v>129000</v>
      </c>
      <c r="E32" s="56">
        <v>129000</v>
      </c>
      <c r="F32" s="56">
        <v>43000</v>
      </c>
      <c r="G32" s="141">
        <v>11623</v>
      </c>
      <c r="H32" s="141">
        <v>11623</v>
      </c>
      <c r="I32" s="57"/>
      <c r="J32" s="57"/>
      <c r="K32" s="57"/>
    </row>
    <row r="33" spans="1:247" ht="16.5" customHeight="1" x14ac:dyDescent="0.3">
      <c r="A33" s="61"/>
      <c r="B33" s="65" t="s">
        <v>263</v>
      </c>
      <c r="C33" s="116"/>
      <c r="D33" s="56">
        <v>0</v>
      </c>
      <c r="E33" s="56">
        <v>0</v>
      </c>
      <c r="F33" s="56">
        <v>0</v>
      </c>
      <c r="G33" s="141">
        <v>0</v>
      </c>
      <c r="H33" s="64">
        <v>0</v>
      </c>
      <c r="I33" s="57"/>
      <c r="J33" s="57"/>
      <c r="K33" s="57"/>
    </row>
    <row r="34" spans="1:247" ht="16.5" customHeight="1" x14ac:dyDescent="0.3">
      <c r="A34" s="61" t="s">
        <v>264</v>
      </c>
      <c r="B34" s="59" t="s">
        <v>265</v>
      </c>
      <c r="C34" s="116">
        <f t="shared" ref="C34:H34" si="18">C35</f>
        <v>0</v>
      </c>
      <c r="D34" s="116">
        <f t="shared" si="18"/>
        <v>90000</v>
      </c>
      <c r="E34" s="116">
        <f t="shared" si="18"/>
        <v>90000</v>
      </c>
      <c r="F34" s="116">
        <f t="shared" si="18"/>
        <v>0</v>
      </c>
      <c r="G34" s="142">
        <f t="shared" si="18"/>
        <v>0</v>
      </c>
      <c r="H34" s="116">
        <f t="shared" si="18"/>
        <v>0</v>
      </c>
      <c r="I34" s="57"/>
      <c r="J34" s="57"/>
      <c r="K34" s="57"/>
    </row>
    <row r="35" spans="1:247" ht="16.5" customHeight="1" x14ac:dyDescent="0.3">
      <c r="A35" s="61" t="s">
        <v>266</v>
      </c>
      <c r="B35" s="65" t="s">
        <v>267</v>
      </c>
      <c r="C35" s="116"/>
      <c r="D35" s="56">
        <v>90000</v>
      </c>
      <c r="E35" s="56">
        <v>90000</v>
      </c>
      <c r="F35" s="56">
        <v>0</v>
      </c>
      <c r="G35" s="141">
        <v>0</v>
      </c>
      <c r="H35" s="64">
        <v>0</v>
      </c>
      <c r="I35" s="57"/>
      <c r="J35" s="57"/>
      <c r="K35" s="57"/>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row>
    <row r="36" spans="1:247" ht="16.5" customHeight="1" x14ac:dyDescent="0.3">
      <c r="A36" s="54" t="s">
        <v>268</v>
      </c>
      <c r="B36" s="59" t="s">
        <v>269</v>
      </c>
      <c r="C36" s="115">
        <f>+C37+C38+C39+C40+C41+C42</f>
        <v>0</v>
      </c>
      <c r="D36" s="115">
        <f t="shared" ref="D36:H36" si="19">+D37+D38+D39+D40+D41+D42</f>
        <v>141000</v>
      </c>
      <c r="E36" s="115">
        <f t="shared" si="19"/>
        <v>141000</v>
      </c>
      <c r="F36" s="115">
        <f t="shared" si="19"/>
        <v>35430</v>
      </c>
      <c r="G36" s="140">
        <f t="shared" si="19"/>
        <v>11511</v>
      </c>
      <c r="H36" s="115">
        <f t="shared" si="19"/>
        <v>11511</v>
      </c>
      <c r="I36" s="57"/>
      <c r="J36" s="57"/>
      <c r="K36" s="57"/>
      <c r="L36" s="58"/>
    </row>
    <row r="37" spans="1:247" ht="16.5" customHeight="1" x14ac:dyDescent="0.3">
      <c r="A37" s="61" t="s">
        <v>270</v>
      </c>
      <c r="B37" s="65" t="s">
        <v>271</v>
      </c>
      <c r="C37" s="116"/>
      <c r="D37" s="56">
        <v>0</v>
      </c>
      <c r="E37" s="56">
        <v>0</v>
      </c>
      <c r="F37" s="56">
        <v>0</v>
      </c>
      <c r="G37" s="141">
        <v>0</v>
      </c>
      <c r="H37" s="141">
        <v>0</v>
      </c>
      <c r="I37" s="57"/>
      <c r="J37" s="57"/>
      <c r="K37" s="57"/>
    </row>
    <row r="38" spans="1:247" ht="16.5" customHeight="1" x14ac:dyDescent="0.3">
      <c r="A38" s="61" t="s">
        <v>272</v>
      </c>
      <c r="B38" s="65" t="s">
        <v>273</v>
      </c>
      <c r="C38" s="116"/>
      <c r="D38" s="56">
        <v>0</v>
      </c>
      <c r="E38" s="56">
        <v>0</v>
      </c>
      <c r="F38" s="56">
        <v>0</v>
      </c>
      <c r="G38" s="141">
        <v>0</v>
      </c>
      <c r="H38" s="141">
        <v>0</v>
      </c>
      <c r="I38" s="57"/>
      <c r="J38" s="57"/>
      <c r="K38" s="57"/>
    </row>
    <row r="39" spans="1:247" s="58" customFormat="1" ht="16.5" customHeight="1" x14ac:dyDescent="0.3">
      <c r="A39" s="61" t="s">
        <v>274</v>
      </c>
      <c r="B39" s="65" t="s">
        <v>275</v>
      </c>
      <c r="C39" s="116"/>
      <c r="D39" s="56">
        <v>0</v>
      </c>
      <c r="E39" s="56">
        <v>0</v>
      </c>
      <c r="F39" s="56">
        <v>0</v>
      </c>
      <c r="G39" s="141">
        <v>0</v>
      </c>
      <c r="H39" s="141">
        <v>0</v>
      </c>
      <c r="I39" s="57"/>
      <c r="J39" s="57"/>
      <c r="K39" s="57"/>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row>
    <row r="40" spans="1:247" ht="16.5" customHeight="1" x14ac:dyDescent="0.3">
      <c r="A40" s="61" t="s">
        <v>276</v>
      </c>
      <c r="B40" s="66" t="s">
        <v>277</v>
      </c>
      <c r="C40" s="116"/>
      <c r="D40" s="56">
        <v>0</v>
      </c>
      <c r="E40" s="56">
        <v>0</v>
      </c>
      <c r="F40" s="56">
        <v>0</v>
      </c>
      <c r="G40" s="141">
        <v>0</v>
      </c>
      <c r="H40" s="141">
        <v>0</v>
      </c>
      <c r="I40" s="57"/>
      <c r="J40" s="57"/>
      <c r="K40" s="57"/>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row>
    <row r="41" spans="1:247" ht="16.5" customHeight="1" x14ac:dyDescent="0.3">
      <c r="A41" s="61" t="s">
        <v>278</v>
      </c>
      <c r="B41" s="66" t="s">
        <v>42</v>
      </c>
      <c r="C41" s="116"/>
      <c r="D41" s="56">
        <v>0</v>
      </c>
      <c r="E41" s="56">
        <v>0</v>
      </c>
      <c r="F41" s="56">
        <v>0</v>
      </c>
      <c r="G41" s="141">
        <v>0</v>
      </c>
      <c r="H41" s="141">
        <v>0</v>
      </c>
      <c r="I41" s="57"/>
      <c r="J41" s="57"/>
      <c r="K41" s="57"/>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c r="IC41" s="58"/>
      <c r="ID41" s="58"/>
      <c r="IE41" s="58"/>
      <c r="IF41" s="58"/>
      <c r="IG41" s="58"/>
      <c r="IH41" s="58"/>
      <c r="II41" s="58"/>
      <c r="IJ41" s="58"/>
      <c r="IK41" s="58"/>
      <c r="IL41" s="58"/>
      <c r="IM41" s="58"/>
    </row>
    <row r="42" spans="1:247" ht="16.5" customHeight="1" x14ac:dyDescent="0.3">
      <c r="A42" s="61" t="s">
        <v>279</v>
      </c>
      <c r="B42" s="66" t="s">
        <v>280</v>
      </c>
      <c r="C42" s="116"/>
      <c r="D42" s="56">
        <v>141000</v>
      </c>
      <c r="E42" s="56">
        <v>141000</v>
      </c>
      <c r="F42" s="56">
        <v>35430</v>
      </c>
      <c r="G42" s="141">
        <v>11511</v>
      </c>
      <c r="H42" s="141">
        <v>11511</v>
      </c>
      <c r="I42" s="57"/>
      <c r="J42" s="57"/>
      <c r="K42" s="57"/>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c r="HT42" s="58"/>
      <c r="HU42" s="58"/>
      <c r="HV42" s="58"/>
      <c r="HW42" s="58"/>
      <c r="HX42" s="58"/>
      <c r="HY42" s="58"/>
      <c r="HZ42" s="58"/>
      <c r="IA42" s="58"/>
      <c r="IB42" s="58"/>
      <c r="IC42" s="58"/>
      <c r="ID42" s="58"/>
      <c r="IE42" s="58"/>
      <c r="IF42" s="58"/>
      <c r="IG42" s="58"/>
      <c r="IH42" s="58"/>
      <c r="II42" s="58"/>
      <c r="IJ42" s="58"/>
      <c r="IK42" s="58"/>
      <c r="IL42" s="58"/>
      <c r="IM42" s="58"/>
    </row>
    <row r="43" spans="1:247" ht="16.5" customHeight="1" x14ac:dyDescent="0.3">
      <c r="A43" s="54" t="s">
        <v>281</v>
      </c>
      <c r="B43" s="59" t="s">
        <v>221</v>
      </c>
      <c r="C43" s="115">
        <f t="shared" ref="C43:H43" si="20">+C44+C58+C57+C60+C63+C65+C66+C68+C64+C67</f>
        <v>0</v>
      </c>
      <c r="D43" s="115">
        <f t="shared" si="20"/>
        <v>155190320</v>
      </c>
      <c r="E43" s="115">
        <f t="shared" si="20"/>
        <v>176833410</v>
      </c>
      <c r="F43" s="115">
        <f t="shared" si="20"/>
        <v>176301660</v>
      </c>
      <c r="G43" s="140">
        <f t="shared" si="20"/>
        <v>96362000.849999994</v>
      </c>
      <c r="H43" s="115">
        <f t="shared" si="20"/>
        <v>96362000.849999994</v>
      </c>
      <c r="I43" s="57"/>
      <c r="J43" s="57"/>
      <c r="K43" s="57"/>
      <c r="L43" s="58"/>
    </row>
    <row r="44" spans="1:247" ht="16.5" customHeight="1" x14ac:dyDescent="0.3">
      <c r="A44" s="54" t="s">
        <v>282</v>
      </c>
      <c r="B44" s="59" t="s">
        <v>283</v>
      </c>
      <c r="C44" s="115">
        <f t="shared" ref="C44:H44" si="21">+C45+C46+C47+C48+C49+C50+C51+C52+C54</f>
        <v>0</v>
      </c>
      <c r="D44" s="115">
        <f t="shared" si="21"/>
        <v>155170320</v>
      </c>
      <c r="E44" s="115">
        <f t="shared" si="21"/>
        <v>176813410</v>
      </c>
      <c r="F44" s="115">
        <f t="shared" si="21"/>
        <v>176297160</v>
      </c>
      <c r="G44" s="140">
        <f t="shared" si="21"/>
        <v>96361775.979999989</v>
      </c>
      <c r="H44" s="115">
        <f t="shared" si="21"/>
        <v>96361775.979999989</v>
      </c>
      <c r="I44" s="57"/>
      <c r="J44" s="57"/>
      <c r="K44" s="57"/>
    </row>
    <row r="45" spans="1:247" s="58" customFormat="1" ht="16.5" customHeight="1" x14ac:dyDescent="0.3">
      <c r="A45" s="61" t="s">
        <v>284</v>
      </c>
      <c r="B45" s="65" t="s">
        <v>285</v>
      </c>
      <c r="C45" s="116"/>
      <c r="D45" s="56">
        <v>65000</v>
      </c>
      <c r="E45" s="56">
        <v>65000</v>
      </c>
      <c r="F45" s="56">
        <v>16250</v>
      </c>
      <c r="G45" s="141">
        <v>25.5</v>
      </c>
      <c r="H45" s="141">
        <v>25.5</v>
      </c>
      <c r="I45" s="57"/>
      <c r="J45" s="57"/>
      <c r="K45" s="57"/>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row>
    <row r="46" spans="1:247" s="58" customFormat="1" ht="16.5" customHeight="1" x14ac:dyDescent="0.3">
      <c r="A46" s="61" t="s">
        <v>286</v>
      </c>
      <c r="B46" s="65" t="s">
        <v>287</v>
      </c>
      <c r="C46" s="116"/>
      <c r="D46" s="56">
        <v>0</v>
      </c>
      <c r="E46" s="56">
        <v>0</v>
      </c>
      <c r="F46" s="56">
        <v>0</v>
      </c>
      <c r="G46" s="141">
        <v>0</v>
      </c>
      <c r="H46" s="141">
        <v>0</v>
      </c>
      <c r="I46" s="57"/>
      <c r="J46" s="57"/>
      <c r="K46" s="57"/>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c r="IM46" s="42"/>
    </row>
    <row r="47" spans="1:247" ht="16.5" customHeight="1" x14ac:dyDescent="0.3">
      <c r="A47" s="61" t="s">
        <v>288</v>
      </c>
      <c r="B47" s="65" t="s">
        <v>289</v>
      </c>
      <c r="C47" s="116"/>
      <c r="D47" s="56">
        <v>156000</v>
      </c>
      <c r="E47" s="56">
        <v>156000</v>
      </c>
      <c r="F47" s="56">
        <v>84000</v>
      </c>
      <c r="G47" s="141">
        <v>37807.72</v>
      </c>
      <c r="H47" s="141">
        <v>37807.72</v>
      </c>
      <c r="I47" s="57"/>
      <c r="J47" s="57"/>
      <c r="K47" s="57"/>
    </row>
    <row r="48" spans="1:247" ht="16.5" customHeight="1" x14ac:dyDescent="0.3">
      <c r="A48" s="61" t="s">
        <v>290</v>
      </c>
      <c r="B48" s="65" t="s">
        <v>291</v>
      </c>
      <c r="C48" s="116"/>
      <c r="D48" s="56">
        <v>15000</v>
      </c>
      <c r="E48" s="56">
        <v>15000</v>
      </c>
      <c r="F48" s="56">
        <v>8000</v>
      </c>
      <c r="G48" s="141">
        <v>2768.34</v>
      </c>
      <c r="H48" s="141">
        <v>2768.34</v>
      </c>
      <c r="I48" s="57"/>
      <c r="J48" s="57"/>
      <c r="K48" s="57"/>
    </row>
    <row r="49" spans="1:247" ht="16.5" customHeight="1" x14ac:dyDescent="0.3">
      <c r="A49" s="61" t="s">
        <v>292</v>
      </c>
      <c r="B49" s="65" t="s">
        <v>293</v>
      </c>
      <c r="C49" s="116"/>
      <c r="D49" s="56">
        <v>19000</v>
      </c>
      <c r="E49" s="56">
        <v>19000</v>
      </c>
      <c r="F49" s="56">
        <v>0</v>
      </c>
      <c r="G49" s="141">
        <v>0</v>
      </c>
      <c r="H49" s="141">
        <v>0</v>
      </c>
      <c r="I49" s="57"/>
      <c r="J49" s="57"/>
      <c r="K49" s="57"/>
    </row>
    <row r="50" spans="1:247" ht="16.5" customHeight="1" x14ac:dyDescent="0.3">
      <c r="A50" s="61" t="s">
        <v>294</v>
      </c>
      <c r="B50" s="65" t="s">
        <v>295</v>
      </c>
      <c r="C50" s="116"/>
      <c r="D50" s="56">
        <v>0</v>
      </c>
      <c r="E50" s="56">
        <v>0</v>
      </c>
      <c r="F50" s="56">
        <v>0</v>
      </c>
      <c r="G50" s="141">
        <v>0</v>
      </c>
      <c r="H50" s="141">
        <v>0</v>
      </c>
      <c r="I50" s="57"/>
      <c r="J50" s="57"/>
      <c r="K50" s="57"/>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8"/>
      <c r="FK50" s="58"/>
      <c r="FL50" s="58"/>
      <c r="FM50" s="58"/>
      <c r="FN50" s="58"/>
      <c r="FO50" s="58"/>
      <c r="FP50" s="58"/>
      <c r="FQ50" s="58"/>
      <c r="FR50" s="58"/>
      <c r="FS50" s="58"/>
      <c r="FT50" s="58"/>
      <c r="FU50" s="58"/>
      <c r="FV50" s="58"/>
      <c r="FW50" s="58"/>
      <c r="FX50" s="58"/>
      <c r="FY50" s="58"/>
      <c r="FZ50" s="58"/>
      <c r="GA50" s="58"/>
      <c r="GB50" s="58"/>
      <c r="GC50" s="58"/>
      <c r="GD50" s="58"/>
      <c r="GE50" s="58"/>
      <c r="GF50" s="58"/>
      <c r="GG50" s="58"/>
      <c r="GH50" s="58"/>
      <c r="GI50" s="58"/>
      <c r="GJ50" s="58"/>
      <c r="GK50" s="58"/>
      <c r="GL50" s="58"/>
      <c r="GM50" s="58"/>
      <c r="GN50" s="58"/>
      <c r="GO50" s="58"/>
      <c r="GP50" s="58"/>
      <c r="GQ50" s="58"/>
      <c r="GR50" s="58"/>
      <c r="GS50" s="58"/>
      <c r="GT50" s="58"/>
      <c r="GU50" s="58"/>
      <c r="GV50" s="58"/>
      <c r="GW50" s="58"/>
      <c r="GX50" s="58"/>
      <c r="GY50" s="58"/>
      <c r="GZ50" s="58"/>
      <c r="HA50" s="58"/>
      <c r="HB50" s="58"/>
      <c r="HC50" s="58"/>
      <c r="HD50" s="58"/>
      <c r="HE50" s="58"/>
      <c r="HF50" s="58"/>
      <c r="HG50" s="58"/>
      <c r="HH50" s="58"/>
      <c r="HI50" s="58"/>
      <c r="HJ50" s="58"/>
      <c r="HK50" s="58"/>
      <c r="HL50" s="58"/>
      <c r="HM50" s="58"/>
      <c r="HN50" s="58"/>
      <c r="HO50" s="58"/>
      <c r="HP50" s="58"/>
      <c r="HQ50" s="58"/>
      <c r="HR50" s="58"/>
      <c r="HS50" s="58"/>
      <c r="HT50" s="58"/>
      <c r="HU50" s="58"/>
      <c r="HV50" s="58"/>
      <c r="HW50" s="58"/>
      <c r="HX50" s="58"/>
      <c r="HY50" s="58"/>
      <c r="HZ50" s="58"/>
      <c r="IA50" s="58"/>
      <c r="IB50" s="58"/>
      <c r="IC50" s="58"/>
      <c r="ID50" s="58"/>
      <c r="IE50" s="58"/>
      <c r="IF50" s="58"/>
      <c r="IG50" s="58"/>
      <c r="IH50" s="58"/>
      <c r="II50" s="58"/>
      <c r="IJ50" s="58"/>
      <c r="IK50" s="58"/>
      <c r="IL50" s="58"/>
      <c r="IM50" s="58"/>
    </row>
    <row r="51" spans="1:247" ht="16.5" customHeight="1" x14ac:dyDescent="0.3">
      <c r="A51" s="61" t="s">
        <v>296</v>
      </c>
      <c r="B51" s="65" t="s">
        <v>297</v>
      </c>
      <c r="C51" s="116"/>
      <c r="D51" s="56">
        <v>57000</v>
      </c>
      <c r="E51" s="56">
        <v>57000</v>
      </c>
      <c r="F51" s="56">
        <v>14250</v>
      </c>
      <c r="G51" s="141">
        <v>5229.1899999999996</v>
      </c>
      <c r="H51" s="141">
        <v>5229.1899999999996</v>
      </c>
      <c r="I51" s="57"/>
      <c r="J51" s="57"/>
      <c r="K51" s="57"/>
      <c r="L51" s="58"/>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c r="EX51" s="67"/>
      <c r="EY51" s="67"/>
      <c r="EZ51" s="67"/>
      <c r="FA51" s="67"/>
      <c r="FB51" s="67"/>
      <c r="FC51" s="67"/>
      <c r="FD51" s="67"/>
      <c r="FE51" s="67"/>
      <c r="FF51" s="67"/>
      <c r="FG51" s="67"/>
      <c r="FH51" s="67"/>
      <c r="FI51" s="67"/>
      <c r="FJ51" s="67"/>
      <c r="FK51" s="67"/>
      <c r="FL51" s="67"/>
      <c r="FM51" s="67"/>
      <c r="FN51" s="67"/>
      <c r="FO51" s="67"/>
      <c r="FP51" s="67"/>
      <c r="FQ51" s="67"/>
      <c r="FR51" s="67"/>
      <c r="FS51" s="67"/>
      <c r="FT51" s="67"/>
      <c r="FU51" s="67"/>
      <c r="FV51" s="67"/>
      <c r="FW51" s="67"/>
      <c r="FX51" s="67"/>
      <c r="FY51" s="67"/>
      <c r="FZ51" s="67"/>
      <c r="GA51" s="67"/>
      <c r="GB51" s="67"/>
      <c r="GC51" s="67"/>
      <c r="GD51" s="67"/>
      <c r="GE51" s="67"/>
      <c r="GF51" s="67"/>
      <c r="GG51" s="67"/>
      <c r="GH51" s="67"/>
      <c r="GI51" s="67"/>
      <c r="GJ51" s="67"/>
      <c r="GK51" s="67"/>
      <c r="GL51" s="67"/>
      <c r="GM51" s="67"/>
      <c r="GN51" s="67"/>
      <c r="GO51" s="67"/>
      <c r="GP51" s="67"/>
      <c r="GQ51" s="67"/>
      <c r="GR51" s="67"/>
      <c r="GS51" s="67"/>
      <c r="GT51" s="67"/>
      <c r="GU51" s="67"/>
      <c r="GV51" s="67"/>
      <c r="GW51" s="67"/>
      <c r="GX51" s="67"/>
      <c r="GY51" s="67"/>
      <c r="GZ51" s="67"/>
      <c r="HA51" s="67"/>
      <c r="HB51" s="67"/>
      <c r="HC51" s="67"/>
      <c r="HD51" s="67"/>
      <c r="HE51" s="67"/>
      <c r="HF51" s="67"/>
      <c r="HG51" s="67"/>
      <c r="HH51" s="67"/>
      <c r="HI51" s="67"/>
      <c r="HJ51" s="67"/>
      <c r="HK51" s="67"/>
      <c r="HL51" s="67"/>
      <c r="HM51" s="67"/>
      <c r="HN51" s="67"/>
      <c r="HO51" s="67"/>
      <c r="HP51" s="67"/>
      <c r="HQ51" s="67"/>
      <c r="HR51" s="67"/>
      <c r="HS51" s="67"/>
      <c r="HT51" s="67"/>
      <c r="HU51" s="67"/>
      <c r="HV51" s="67"/>
      <c r="HW51" s="67"/>
      <c r="HX51" s="67"/>
      <c r="HY51" s="67"/>
      <c r="HZ51" s="67"/>
      <c r="IA51" s="67"/>
      <c r="IB51" s="67"/>
      <c r="IC51" s="67"/>
      <c r="ID51" s="67"/>
      <c r="IE51" s="67"/>
      <c r="IF51" s="67"/>
      <c r="IG51" s="67"/>
      <c r="IH51" s="67"/>
      <c r="II51" s="67"/>
      <c r="IJ51" s="67"/>
      <c r="IK51" s="67"/>
      <c r="IL51" s="67"/>
      <c r="IM51" s="67"/>
    </row>
    <row r="52" spans="1:247" ht="16.5" customHeight="1" x14ac:dyDescent="0.35">
      <c r="A52" s="54" t="s">
        <v>298</v>
      </c>
      <c r="B52" s="59" t="s">
        <v>299</v>
      </c>
      <c r="C52" s="117">
        <f t="shared" ref="C52:H52" si="22">+C53+C88</f>
        <v>0</v>
      </c>
      <c r="D52" s="117">
        <f t="shared" si="22"/>
        <v>154492320</v>
      </c>
      <c r="E52" s="117">
        <f t="shared" si="22"/>
        <v>176135410</v>
      </c>
      <c r="F52" s="117">
        <f t="shared" si="22"/>
        <v>176078410</v>
      </c>
      <c r="G52" s="143">
        <f t="shared" si="22"/>
        <v>96290873.979999989</v>
      </c>
      <c r="H52" s="117">
        <f t="shared" si="22"/>
        <v>96290873.979999989</v>
      </c>
      <c r="I52" s="57"/>
      <c r="J52" s="57"/>
      <c r="K52" s="57"/>
      <c r="L52" s="67"/>
    </row>
    <row r="53" spans="1:247" ht="16.5" customHeight="1" x14ac:dyDescent="0.3">
      <c r="A53" s="68" t="s">
        <v>300</v>
      </c>
      <c r="B53" s="69" t="s">
        <v>301</v>
      </c>
      <c r="C53" s="118"/>
      <c r="D53" s="56">
        <v>71000</v>
      </c>
      <c r="E53" s="56">
        <v>71000</v>
      </c>
      <c r="F53" s="56">
        <v>14000</v>
      </c>
      <c r="G53" s="141">
        <v>3873.13</v>
      </c>
      <c r="H53" s="141">
        <v>3873.13</v>
      </c>
      <c r="I53" s="57"/>
      <c r="J53" s="57"/>
      <c r="K53" s="57"/>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8"/>
      <c r="FD53" s="58"/>
      <c r="FE53" s="58"/>
      <c r="FF53" s="58"/>
      <c r="FG53" s="58"/>
      <c r="FH53" s="58"/>
      <c r="FI53" s="58"/>
      <c r="FJ53" s="58"/>
      <c r="FK53" s="58"/>
      <c r="FL53" s="58"/>
      <c r="FM53" s="58"/>
      <c r="FN53" s="58"/>
      <c r="FO53" s="58"/>
      <c r="FP53" s="58"/>
      <c r="FQ53" s="58"/>
      <c r="FR53" s="58"/>
      <c r="FS53" s="58"/>
      <c r="FT53" s="58"/>
      <c r="FU53" s="58"/>
      <c r="FV53" s="58"/>
      <c r="FW53" s="58"/>
      <c r="FX53" s="58"/>
      <c r="FY53" s="58"/>
      <c r="FZ53" s="58"/>
      <c r="GA53" s="58"/>
      <c r="GB53" s="58"/>
      <c r="GC53" s="58"/>
      <c r="GD53" s="58"/>
      <c r="GE53" s="58"/>
      <c r="GF53" s="58"/>
      <c r="GG53" s="58"/>
      <c r="GH53" s="58"/>
      <c r="GI53" s="58"/>
      <c r="GJ53" s="58"/>
      <c r="GK53" s="58"/>
      <c r="GL53" s="58"/>
      <c r="GM53" s="58"/>
      <c r="GN53" s="58"/>
      <c r="GO53" s="58"/>
      <c r="GP53" s="58"/>
      <c r="GQ53" s="58"/>
      <c r="GR53" s="58"/>
      <c r="GS53" s="58"/>
      <c r="GT53" s="58"/>
      <c r="GU53" s="58"/>
      <c r="GV53" s="58"/>
      <c r="GW53" s="58"/>
      <c r="GX53" s="58"/>
      <c r="GY53" s="58"/>
      <c r="GZ53" s="58"/>
      <c r="HA53" s="58"/>
      <c r="HB53" s="58"/>
      <c r="HC53" s="58"/>
      <c r="HD53" s="58"/>
      <c r="HE53" s="58"/>
      <c r="HF53" s="58"/>
      <c r="HG53" s="58"/>
      <c r="HH53" s="58"/>
      <c r="HI53" s="58"/>
      <c r="HJ53" s="58"/>
      <c r="HK53" s="58"/>
      <c r="HL53" s="58"/>
      <c r="HM53" s="58"/>
      <c r="HN53" s="58"/>
      <c r="HO53" s="58"/>
      <c r="HP53" s="58"/>
      <c r="HQ53" s="58"/>
      <c r="HR53" s="58"/>
      <c r="HS53" s="58"/>
      <c r="HT53" s="58"/>
      <c r="HU53" s="58"/>
      <c r="HV53" s="58"/>
      <c r="HW53" s="58"/>
      <c r="HX53" s="58"/>
      <c r="HY53" s="58"/>
      <c r="HZ53" s="58"/>
      <c r="IA53" s="58"/>
      <c r="IB53" s="58"/>
      <c r="IC53" s="58"/>
      <c r="ID53" s="58"/>
      <c r="IE53" s="58"/>
      <c r="IF53" s="58"/>
      <c r="IG53" s="58"/>
      <c r="IH53" s="58"/>
      <c r="II53" s="58"/>
      <c r="IJ53" s="58"/>
      <c r="IK53" s="58"/>
      <c r="IL53" s="58"/>
      <c r="IM53" s="58"/>
    </row>
    <row r="54" spans="1:247" s="58" customFormat="1" ht="16.5" customHeight="1" x14ac:dyDescent="0.3">
      <c r="A54" s="61" t="s">
        <v>302</v>
      </c>
      <c r="B54" s="65" t="s">
        <v>303</v>
      </c>
      <c r="C54" s="116"/>
      <c r="D54" s="56">
        <v>366000</v>
      </c>
      <c r="E54" s="56">
        <v>366000</v>
      </c>
      <c r="F54" s="56">
        <v>96250</v>
      </c>
      <c r="G54" s="141">
        <v>25071.25</v>
      </c>
      <c r="H54" s="141">
        <v>25071.25</v>
      </c>
      <c r="I54" s="57"/>
      <c r="J54" s="57"/>
      <c r="K54" s="57"/>
    </row>
    <row r="55" spans="1:247" s="67" customFormat="1" ht="16.5" customHeight="1" x14ac:dyDescent="0.3">
      <c r="A55" s="61"/>
      <c r="B55" s="65" t="s">
        <v>304</v>
      </c>
      <c r="C55" s="116"/>
      <c r="D55" s="56">
        <v>0</v>
      </c>
      <c r="E55" s="56">
        <v>0</v>
      </c>
      <c r="F55" s="56">
        <v>0</v>
      </c>
      <c r="G55" s="141">
        <v>0</v>
      </c>
      <c r="H55" s="141">
        <v>0</v>
      </c>
      <c r="I55" s="57"/>
      <c r="J55" s="57"/>
      <c r="K55" s="57"/>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c r="EO55" s="58"/>
      <c r="EP55" s="58"/>
      <c r="EQ55" s="58"/>
      <c r="ER55" s="58"/>
      <c r="ES55" s="58"/>
      <c r="ET55" s="58"/>
      <c r="EU55" s="58"/>
      <c r="EV55" s="58"/>
      <c r="EW55" s="58"/>
      <c r="EX55" s="58"/>
      <c r="EY55" s="58"/>
      <c r="EZ55" s="58"/>
      <c r="FA55" s="58"/>
      <c r="FB55" s="58"/>
      <c r="FC55" s="58"/>
      <c r="FD55" s="58"/>
      <c r="FE55" s="58"/>
      <c r="FF55" s="58"/>
      <c r="FG55" s="58"/>
      <c r="FH55" s="58"/>
      <c r="FI55" s="58"/>
      <c r="FJ55" s="58"/>
      <c r="FK55" s="58"/>
      <c r="FL55" s="58"/>
      <c r="FM55" s="58"/>
      <c r="FN55" s="58"/>
      <c r="FO55" s="58"/>
      <c r="FP55" s="58"/>
      <c r="FQ55" s="58"/>
      <c r="FR55" s="58"/>
      <c r="FS55" s="58"/>
      <c r="FT55" s="58"/>
      <c r="FU55" s="58"/>
      <c r="FV55" s="58"/>
      <c r="FW55" s="58"/>
      <c r="FX55" s="58"/>
      <c r="FY55" s="58"/>
      <c r="FZ55" s="58"/>
      <c r="GA55" s="58"/>
      <c r="GB55" s="58"/>
      <c r="GC55" s="58"/>
      <c r="GD55" s="58"/>
      <c r="GE55" s="58"/>
      <c r="GF55" s="58"/>
      <c r="GG55" s="58"/>
      <c r="GH55" s="58"/>
      <c r="GI55" s="58"/>
      <c r="GJ55" s="58"/>
      <c r="GK55" s="58"/>
      <c r="GL55" s="58"/>
      <c r="GM55" s="58"/>
      <c r="GN55" s="58"/>
      <c r="GO55" s="58"/>
      <c r="GP55" s="58"/>
      <c r="GQ55" s="58"/>
      <c r="GR55" s="58"/>
      <c r="GS55" s="58"/>
      <c r="GT55" s="58"/>
      <c r="GU55" s="58"/>
      <c r="GV55" s="58"/>
      <c r="GW55" s="58"/>
      <c r="GX55" s="58"/>
      <c r="GY55" s="58"/>
      <c r="GZ55" s="58"/>
      <c r="HA55" s="58"/>
      <c r="HB55" s="58"/>
      <c r="HC55" s="58"/>
      <c r="HD55" s="58"/>
      <c r="HE55" s="58"/>
      <c r="HF55" s="58"/>
      <c r="HG55" s="58"/>
      <c r="HH55" s="58"/>
      <c r="HI55" s="58"/>
      <c r="HJ55" s="58"/>
      <c r="HK55" s="58"/>
      <c r="HL55" s="58"/>
      <c r="HM55" s="58"/>
      <c r="HN55" s="58"/>
      <c r="HO55" s="58"/>
      <c r="HP55" s="58"/>
      <c r="HQ55" s="58"/>
      <c r="HR55" s="58"/>
      <c r="HS55" s="58"/>
      <c r="HT55" s="58"/>
      <c r="HU55" s="58"/>
      <c r="HV55" s="58"/>
      <c r="HW55" s="58"/>
      <c r="HX55" s="58"/>
      <c r="HY55" s="58"/>
      <c r="HZ55" s="58"/>
      <c r="IA55" s="58"/>
      <c r="IB55" s="58"/>
      <c r="IC55" s="58"/>
      <c r="ID55" s="58"/>
      <c r="IE55" s="58"/>
      <c r="IF55" s="58"/>
      <c r="IG55" s="58"/>
      <c r="IH55" s="58"/>
      <c r="II55" s="58"/>
      <c r="IJ55" s="58"/>
      <c r="IK55" s="58"/>
      <c r="IL55" s="58"/>
      <c r="IM55" s="58"/>
    </row>
    <row r="56" spans="1:247" ht="16.5" customHeight="1" x14ac:dyDescent="0.3">
      <c r="A56" s="61"/>
      <c r="B56" s="65" t="s">
        <v>305</v>
      </c>
      <c r="C56" s="116"/>
      <c r="D56" s="56">
        <v>79000</v>
      </c>
      <c r="E56" s="56">
        <v>79000</v>
      </c>
      <c r="F56" s="56">
        <v>18750</v>
      </c>
      <c r="G56" s="141">
        <v>2212.21</v>
      </c>
      <c r="H56" s="141">
        <v>2212.21</v>
      </c>
      <c r="I56" s="57"/>
      <c r="J56" s="57"/>
      <c r="K56" s="57"/>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58"/>
      <c r="DW56" s="58"/>
      <c r="DX56" s="58"/>
      <c r="DY56" s="58"/>
      <c r="DZ56" s="58"/>
      <c r="EA56" s="58"/>
      <c r="EB56" s="58"/>
      <c r="EC56" s="58"/>
      <c r="ED56" s="58"/>
      <c r="EE56" s="58"/>
      <c r="EF56" s="58"/>
      <c r="EG56" s="58"/>
      <c r="EH56" s="58"/>
      <c r="EI56" s="58"/>
      <c r="EJ56" s="58"/>
      <c r="EK56" s="58"/>
      <c r="EL56" s="58"/>
      <c r="EM56" s="58"/>
      <c r="EN56" s="58"/>
      <c r="EO56" s="58"/>
      <c r="EP56" s="58"/>
      <c r="EQ56" s="58"/>
      <c r="ER56" s="58"/>
      <c r="ES56" s="58"/>
      <c r="ET56" s="58"/>
      <c r="EU56" s="58"/>
      <c r="EV56" s="58"/>
      <c r="EW56" s="58"/>
      <c r="EX56" s="58"/>
      <c r="EY56" s="58"/>
      <c r="EZ56" s="58"/>
      <c r="FA56" s="58"/>
      <c r="FB56" s="58"/>
      <c r="FC56" s="58"/>
      <c r="FD56" s="58"/>
      <c r="FE56" s="58"/>
      <c r="FF56" s="58"/>
      <c r="FG56" s="58"/>
      <c r="FH56" s="58"/>
      <c r="FI56" s="58"/>
      <c r="FJ56" s="58"/>
      <c r="FK56" s="58"/>
      <c r="FL56" s="58"/>
      <c r="FM56" s="58"/>
      <c r="FN56" s="58"/>
      <c r="FO56" s="58"/>
      <c r="FP56" s="58"/>
      <c r="FQ56" s="58"/>
      <c r="FR56" s="58"/>
      <c r="FS56" s="58"/>
      <c r="FT56" s="58"/>
      <c r="FU56" s="58"/>
      <c r="FV56" s="58"/>
      <c r="FW56" s="58"/>
      <c r="FX56" s="58"/>
      <c r="FY56" s="58"/>
      <c r="FZ56" s="58"/>
      <c r="GA56" s="58"/>
      <c r="GB56" s="58"/>
      <c r="GC56" s="58"/>
      <c r="GD56" s="58"/>
      <c r="GE56" s="58"/>
      <c r="GF56" s="58"/>
      <c r="GG56" s="58"/>
      <c r="GH56" s="58"/>
      <c r="GI56" s="58"/>
      <c r="GJ56" s="58"/>
      <c r="GK56" s="58"/>
      <c r="GL56" s="58"/>
      <c r="GM56" s="58"/>
      <c r="GN56" s="58"/>
      <c r="GO56" s="58"/>
      <c r="GP56" s="58"/>
      <c r="GQ56" s="58"/>
      <c r="GR56" s="58"/>
      <c r="GS56" s="58"/>
      <c r="GT56" s="58"/>
      <c r="GU56" s="58"/>
      <c r="GV56" s="58"/>
      <c r="GW56" s="58"/>
      <c r="GX56" s="58"/>
      <c r="GY56" s="58"/>
      <c r="GZ56" s="58"/>
      <c r="HA56" s="58"/>
      <c r="HB56" s="58"/>
      <c r="HC56" s="58"/>
      <c r="HD56" s="58"/>
      <c r="HE56" s="58"/>
      <c r="HF56" s="58"/>
      <c r="HG56" s="58"/>
      <c r="HH56" s="58"/>
      <c r="HI56" s="58"/>
      <c r="HJ56" s="58"/>
      <c r="HK56" s="58"/>
      <c r="HL56" s="58"/>
      <c r="HM56" s="58"/>
      <c r="HN56" s="58"/>
      <c r="HO56" s="58"/>
      <c r="HP56" s="58"/>
      <c r="HQ56" s="58"/>
      <c r="HR56" s="58"/>
      <c r="HS56" s="58"/>
      <c r="HT56" s="58"/>
      <c r="HU56" s="58"/>
      <c r="HV56" s="58"/>
      <c r="HW56" s="58"/>
      <c r="HX56" s="58"/>
      <c r="HY56" s="58"/>
      <c r="HZ56" s="58"/>
      <c r="IA56" s="58"/>
      <c r="IB56" s="58"/>
      <c r="IC56" s="58"/>
      <c r="ID56" s="58"/>
      <c r="IE56" s="58"/>
      <c r="IF56" s="58"/>
      <c r="IG56" s="58"/>
      <c r="IH56" s="58"/>
      <c r="II56" s="58"/>
      <c r="IJ56" s="58"/>
      <c r="IK56" s="58"/>
      <c r="IL56" s="58"/>
      <c r="IM56" s="58"/>
    </row>
    <row r="57" spans="1:247" s="58" customFormat="1" ht="16.5" customHeight="1" x14ac:dyDescent="0.3">
      <c r="A57" s="54" t="s">
        <v>306</v>
      </c>
      <c r="B57" s="65" t="s">
        <v>307</v>
      </c>
      <c r="C57" s="116"/>
      <c r="D57" s="56">
        <v>0</v>
      </c>
      <c r="E57" s="56">
        <v>0</v>
      </c>
      <c r="F57" s="56">
        <v>0</v>
      </c>
      <c r="G57" s="141">
        <v>0</v>
      </c>
      <c r="H57" s="141">
        <v>0</v>
      </c>
      <c r="I57" s="57"/>
      <c r="J57" s="57"/>
      <c r="K57" s="57"/>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c r="IL57" s="42"/>
      <c r="IM57" s="42"/>
    </row>
    <row r="58" spans="1:247" s="58" customFormat="1" ht="16.5" customHeight="1" x14ac:dyDescent="0.3">
      <c r="A58" s="54" t="s">
        <v>308</v>
      </c>
      <c r="B58" s="59" t="s">
        <v>309</v>
      </c>
      <c r="C58" s="119">
        <f t="shared" ref="C58:H58" si="23">+C59</f>
        <v>0</v>
      </c>
      <c r="D58" s="119">
        <f t="shared" si="23"/>
        <v>0</v>
      </c>
      <c r="E58" s="119">
        <f t="shared" si="23"/>
        <v>0</v>
      </c>
      <c r="F58" s="119">
        <f t="shared" si="23"/>
        <v>0</v>
      </c>
      <c r="G58" s="144">
        <f t="shared" si="23"/>
        <v>0</v>
      </c>
      <c r="H58" s="119">
        <f t="shared" si="23"/>
        <v>0</v>
      </c>
      <c r="I58" s="57"/>
      <c r="J58" s="57"/>
      <c r="K58" s="57"/>
      <c r="L58" s="42"/>
    </row>
    <row r="59" spans="1:247" s="58" customFormat="1" ht="16.5" customHeight="1" x14ac:dyDescent="0.3">
      <c r="A59" s="61" t="s">
        <v>310</v>
      </c>
      <c r="B59" s="65" t="s">
        <v>311</v>
      </c>
      <c r="C59" s="116"/>
      <c r="D59" s="56">
        <v>0</v>
      </c>
      <c r="E59" s="56">
        <v>0</v>
      </c>
      <c r="F59" s="56">
        <v>0</v>
      </c>
      <c r="G59" s="141">
        <v>0</v>
      </c>
      <c r="H59" s="141">
        <v>0</v>
      </c>
      <c r="I59" s="57"/>
      <c r="J59" s="57"/>
      <c r="K59" s="57"/>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row>
    <row r="60" spans="1:247" s="58" customFormat="1" ht="16.5" customHeight="1" x14ac:dyDescent="0.3">
      <c r="A60" s="54" t="s">
        <v>312</v>
      </c>
      <c r="B60" s="59" t="s">
        <v>313</v>
      </c>
      <c r="C60" s="115">
        <f t="shared" ref="C60:H60" si="24">+C61+C62</f>
        <v>0</v>
      </c>
      <c r="D60" s="115">
        <f t="shared" si="24"/>
        <v>1000</v>
      </c>
      <c r="E60" s="115">
        <f t="shared" si="24"/>
        <v>1000</v>
      </c>
      <c r="F60" s="115">
        <f t="shared" si="24"/>
        <v>500</v>
      </c>
      <c r="G60" s="140">
        <f t="shared" si="24"/>
        <v>224.87</v>
      </c>
      <c r="H60" s="115">
        <f t="shared" si="24"/>
        <v>224.87</v>
      </c>
      <c r="I60" s="57"/>
      <c r="J60" s="57"/>
      <c r="K60" s="57"/>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row>
    <row r="61" spans="1:247" ht="16.5" customHeight="1" x14ac:dyDescent="0.3">
      <c r="A61" s="54" t="s">
        <v>314</v>
      </c>
      <c r="B61" s="65" t="s">
        <v>315</v>
      </c>
      <c r="C61" s="116"/>
      <c r="D61" s="56">
        <v>1000</v>
      </c>
      <c r="E61" s="56">
        <v>1000</v>
      </c>
      <c r="F61" s="56">
        <v>500</v>
      </c>
      <c r="G61" s="141">
        <v>224.87</v>
      </c>
      <c r="H61" s="141">
        <v>224.87</v>
      </c>
      <c r="I61" s="57"/>
      <c r="J61" s="57"/>
      <c r="K61" s="57"/>
    </row>
    <row r="62" spans="1:247" s="58" customFormat="1" ht="16.5" customHeight="1" x14ac:dyDescent="0.3">
      <c r="A62" s="54" t="s">
        <v>316</v>
      </c>
      <c r="B62" s="65" t="s">
        <v>317</v>
      </c>
      <c r="C62" s="116"/>
      <c r="D62" s="56"/>
      <c r="E62" s="56"/>
      <c r="F62" s="56"/>
      <c r="G62" s="141"/>
      <c r="H62" s="64"/>
      <c r="I62" s="57"/>
      <c r="J62" s="57"/>
      <c r="K62" s="57"/>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row>
    <row r="63" spans="1:247" ht="16.5" customHeight="1" x14ac:dyDescent="0.3">
      <c r="A63" s="61" t="s">
        <v>318</v>
      </c>
      <c r="B63" s="65" t="s">
        <v>319</v>
      </c>
      <c r="C63" s="116"/>
      <c r="D63" s="56">
        <v>5000</v>
      </c>
      <c r="E63" s="56">
        <v>5000</v>
      </c>
      <c r="F63" s="56">
        <v>500</v>
      </c>
      <c r="G63" s="141">
        <v>0</v>
      </c>
      <c r="H63" s="141">
        <v>0</v>
      </c>
      <c r="I63" s="57"/>
      <c r="J63" s="57"/>
      <c r="K63" s="57"/>
    </row>
    <row r="64" spans="1:247" ht="16.5" customHeight="1" x14ac:dyDescent="0.3">
      <c r="A64" s="61" t="s">
        <v>320</v>
      </c>
      <c r="B64" s="62" t="s">
        <v>321</v>
      </c>
      <c r="C64" s="116"/>
      <c r="D64" s="56"/>
      <c r="E64" s="56"/>
      <c r="F64" s="56"/>
      <c r="G64" s="141"/>
      <c r="H64" s="64"/>
      <c r="I64" s="57"/>
      <c r="J64" s="57"/>
      <c r="K64" s="57"/>
    </row>
    <row r="65" spans="1:247" ht="16.5" customHeight="1" x14ac:dyDescent="0.3">
      <c r="A65" s="61" t="s">
        <v>322</v>
      </c>
      <c r="B65" s="65" t="s">
        <v>323</v>
      </c>
      <c r="C65" s="116"/>
      <c r="D65" s="56"/>
      <c r="E65" s="56"/>
      <c r="F65" s="56"/>
      <c r="G65" s="141"/>
      <c r="H65" s="64"/>
      <c r="I65" s="57"/>
      <c r="J65" s="57"/>
      <c r="K65" s="57"/>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c r="EO65" s="58"/>
      <c r="EP65" s="58"/>
      <c r="EQ65" s="58"/>
      <c r="ER65" s="58"/>
      <c r="ES65" s="58"/>
      <c r="ET65" s="58"/>
      <c r="EU65" s="58"/>
      <c r="EV65" s="58"/>
      <c r="EW65" s="58"/>
      <c r="EX65" s="58"/>
      <c r="EY65" s="58"/>
      <c r="EZ65" s="58"/>
      <c r="FA65" s="58"/>
      <c r="FB65" s="58"/>
      <c r="FC65" s="58"/>
      <c r="FD65" s="58"/>
      <c r="FE65" s="58"/>
      <c r="FF65" s="58"/>
      <c r="FG65" s="58"/>
      <c r="FH65" s="58"/>
      <c r="FI65" s="58"/>
      <c r="FJ65" s="58"/>
      <c r="FK65" s="58"/>
      <c r="FL65" s="58"/>
      <c r="FM65" s="58"/>
      <c r="FN65" s="58"/>
      <c r="FO65" s="58"/>
      <c r="FP65" s="58"/>
      <c r="FQ65" s="58"/>
      <c r="FR65" s="58"/>
      <c r="FS65" s="58"/>
      <c r="FT65" s="58"/>
      <c r="FU65" s="58"/>
      <c r="FV65" s="58"/>
      <c r="FW65" s="58"/>
      <c r="FX65" s="58"/>
      <c r="FY65" s="58"/>
      <c r="FZ65" s="58"/>
      <c r="GA65" s="58"/>
      <c r="GB65" s="58"/>
      <c r="GC65" s="58"/>
      <c r="GD65" s="58"/>
      <c r="GE65" s="58"/>
      <c r="GF65" s="58"/>
      <c r="GG65" s="58"/>
      <c r="GH65" s="58"/>
      <c r="GI65" s="58"/>
      <c r="GJ65" s="58"/>
      <c r="GK65" s="58"/>
      <c r="GL65" s="58"/>
      <c r="GM65" s="58"/>
      <c r="GN65" s="58"/>
      <c r="GO65" s="58"/>
      <c r="GP65" s="58"/>
      <c r="GQ65" s="58"/>
      <c r="GR65" s="58"/>
      <c r="GS65" s="58"/>
      <c r="GT65" s="58"/>
      <c r="GU65" s="58"/>
      <c r="GV65" s="58"/>
      <c r="GW65" s="58"/>
      <c r="GX65" s="58"/>
      <c r="GY65" s="58"/>
      <c r="GZ65" s="58"/>
      <c r="HA65" s="58"/>
      <c r="HB65" s="58"/>
      <c r="HC65" s="58"/>
      <c r="HD65" s="58"/>
      <c r="HE65" s="58"/>
      <c r="HF65" s="58"/>
      <c r="HG65" s="58"/>
      <c r="HH65" s="58"/>
      <c r="HI65" s="58"/>
      <c r="HJ65" s="58"/>
      <c r="HK65" s="58"/>
      <c r="HL65" s="58"/>
      <c r="HM65" s="58"/>
      <c r="HN65" s="58"/>
      <c r="HO65" s="58"/>
      <c r="HP65" s="58"/>
      <c r="HQ65" s="58"/>
      <c r="HR65" s="58"/>
      <c r="HS65" s="58"/>
      <c r="HT65" s="58"/>
      <c r="HU65" s="58"/>
      <c r="HV65" s="58"/>
      <c r="HW65" s="58"/>
      <c r="HX65" s="58"/>
      <c r="HY65" s="58"/>
      <c r="HZ65" s="58"/>
      <c r="IA65" s="58"/>
      <c r="IB65" s="58"/>
      <c r="IC65" s="58"/>
      <c r="ID65" s="58"/>
      <c r="IE65" s="58"/>
      <c r="IF65" s="58"/>
      <c r="IG65" s="58"/>
      <c r="IH65" s="58"/>
      <c r="II65" s="58"/>
      <c r="IJ65" s="58"/>
      <c r="IK65" s="58"/>
      <c r="IL65" s="58"/>
      <c r="IM65" s="58"/>
    </row>
    <row r="66" spans="1:247" ht="16.5" customHeight="1" x14ac:dyDescent="0.3">
      <c r="A66" s="61" t="s">
        <v>324</v>
      </c>
      <c r="B66" s="65" t="s">
        <v>325</v>
      </c>
      <c r="C66" s="116"/>
      <c r="D66" s="56">
        <v>13000</v>
      </c>
      <c r="E66" s="56">
        <v>13000</v>
      </c>
      <c r="F66" s="56">
        <v>3250</v>
      </c>
      <c r="G66" s="141">
        <v>0</v>
      </c>
      <c r="H66" s="141">
        <v>0</v>
      </c>
      <c r="I66" s="57"/>
      <c r="J66" s="57"/>
      <c r="K66" s="57"/>
      <c r="L66" s="58"/>
    </row>
    <row r="67" spans="1:247" ht="30" x14ac:dyDescent="0.3">
      <c r="A67" s="61" t="s">
        <v>326</v>
      </c>
      <c r="B67" s="65" t="s">
        <v>327</v>
      </c>
      <c r="C67" s="116"/>
      <c r="D67" s="56"/>
      <c r="E67" s="56"/>
      <c r="F67" s="56"/>
      <c r="G67" s="141"/>
      <c r="H67" s="64"/>
      <c r="I67" s="57"/>
      <c r="J67" s="57"/>
      <c r="K67" s="57"/>
      <c r="L67" s="58"/>
    </row>
    <row r="68" spans="1:247" ht="16.5" customHeight="1" x14ac:dyDescent="0.3">
      <c r="A68" s="54" t="s">
        <v>328</v>
      </c>
      <c r="B68" s="59" t="s">
        <v>329</v>
      </c>
      <c r="C68" s="119">
        <f t="shared" ref="C68:H68" si="25">+C69+C70</f>
        <v>0</v>
      </c>
      <c r="D68" s="119">
        <f t="shared" si="25"/>
        <v>1000</v>
      </c>
      <c r="E68" s="119">
        <f t="shared" si="25"/>
        <v>1000</v>
      </c>
      <c r="F68" s="119">
        <f t="shared" si="25"/>
        <v>250</v>
      </c>
      <c r="G68" s="144">
        <f t="shared" si="25"/>
        <v>0</v>
      </c>
      <c r="H68" s="119">
        <f t="shared" si="25"/>
        <v>0</v>
      </c>
      <c r="I68" s="57"/>
      <c r="J68" s="57"/>
      <c r="K68" s="57"/>
    </row>
    <row r="69" spans="1:247" ht="16.5" customHeight="1" x14ac:dyDescent="0.3">
      <c r="A69" s="61" t="s">
        <v>330</v>
      </c>
      <c r="B69" s="65" t="s">
        <v>331</v>
      </c>
      <c r="C69" s="116"/>
      <c r="D69" s="56"/>
      <c r="E69" s="56"/>
      <c r="F69" s="56"/>
      <c r="G69" s="141"/>
      <c r="H69" s="64"/>
      <c r="I69" s="57"/>
      <c r="J69" s="57"/>
      <c r="K69" s="57"/>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c r="EO69" s="58"/>
      <c r="EP69" s="58"/>
      <c r="EQ69" s="58"/>
      <c r="ER69" s="58"/>
      <c r="ES69" s="58"/>
      <c r="ET69" s="58"/>
      <c r="EU69" s="58"/>
      <c r="EV69" s="58"/>
      <c r="EW69" s="58"/>
      <c r="EX69" s="58"/>
      <c r="EY69" s="58"/>
      <c r="EZ69" s="58"/>
      <c r="FA69" s="58"/>
      <c r="FB69" s="58"/>
      <c r="FC69" s="58"/>
      <c r="FD69" s="58"/>
      <c r="FE69" s="58"/>
      <c r="FF69" s="58"/>
      <c r="FG69" s="58"/>
      <c r="FH69" s="58"/>
      <c r="FI69" s="58"/>
      <c r="FJ69" s="58"/>
      <c r="FK69" s="58"/>
      <c r="FL69" s="58"/>
      <c r="FM69" s="58"/>
      <c r="FN69" s="58"/>
      <c r="FO69" s="58"/>
      <c r="FP69" s="58"/>
      <c r="FQ69" s="58"/>
      <c r="FR69" s="58"/>
      <c r="FS69" s="58"/>
      <c r="FT69" s="58"/>
      <c r="FU69" s="58"/>
      <c r="FV69" s="58"/>
      <c r="FW69" s="58"/>
      <c r="FX69" s="58"/>
      <c r="FY69" s="58"/>
      <c r="FZ69" s="58"/>
      <c r="GA69" s="58"/>
      <c r="GB69" s="58"/>
      <c r="GC69" s="58"/>
      <c r="GD69" s="58"/>
      <c r="GE69" s="58"/>
      <c r="GF69" s="58"/>
      <c r="GG69" s="58"/>
      <c r="GH69" s="58"/>
      <c r="GI69" s="58"/>
      <c r="GJ69" s="58"/>
      <c r="GK69" s="58"/>
      <c r="GL69" s="58"/>
      <c r="GM69" s="58"/>
      <c r="GN69" s="58"/>
      <c r="GO69" s="58"/>
      <c r="GP69" s="58"/>
      <c r="GQ69" s="58"/>
      <c r="GR69" s="58"/>
      <c r="GS69" s="58"/>
      <c r="GT69" s="58"/>
      <c r="GU69" s="58"/>
      <c r="GV69" s="58"/>
      <c r="GW69" s="58"/>
      <c r="GX69" s="58"/>
      <c r="GY69" s="58"/>
      <c r="GZ69" s="58"/>
      <c r="HA69" s="58"/>
      <c r="HB69" s="58"/>
      <c r="HC69" s="58"/>
      <c r="HD69" s="58"/>
      <c r="HE69" s="58"/>
      <c r="HF69" s="58"/>
      <c r="HG69" s="58"/>
      <c r="HH69" s="58"/>
      <c r="HI69" s="58"/>
      <c r="HJ69" s="58"/>
      <c r="HK69" s="58"/>
      <c r="HL69" s="58"/>
      <c r="HM69" s="58"/>
      <c r="HN69" s="58"/>
      <c r="HO69" s="58"/>
      <c r="HP69" s="58"/>
      <c r="HQ69" s="58"/>
      <c r="HR69" s="58"/>
      <c r="HS69" s="58"/>
      <c r="HT69" s="58"/>
      <c r="HU69" s="58"/>
      <c r="HV69" s="58"/>
      <c r="HW69" s="58"/>
      <c r="HX69" s="58"/>
      <c r="HY69" s="58"/>
      <c r="HZ69" s="58"/>
      <c r="IA69" s="58"/>
      <c r="IB69" s="58"/>
      <c r="IC69" s="58"/>
      <c r="ID69" s="58"/>
      <c r="IE69" s="58"/>
      <c r="IF69" s="58"/>
      <c r="IG69" s="58"/>
      <c r="IH69" s="58"/>
      <c r="II69" s="58"/>
      <c r="IJ69" s="58"/>
      <c r="IK69" s="58"/>
      <c r="IL69" s="58"/>
      <c r="IM69" s="58"/>
    </row>
    <row r="70" spans="1:247" s="58" customFormat="1" ht="16.5" customHeight="1" x14ac:dyDescent="0.3">
      <c r="A70" s="61" t="s">
        <v>332</v>
      </c>
      <c r="B70" s="65" t="s">
        <v>333</v>
      </c>
      <c r="C70" s="116"/>
      <c r="D70" s="56">
        <v>1000</v>
      </c>
      <c r="E70" s="56">
        <v>1000</v>
      </c>
      <c r="F70" s="56">
        <v>250</v>
      </c>
      <c r="G70" s="145">
        <v>0</v>
      </c>
      <c r="H70" s="145">
        <v>0</v>
      </c>
      <c r="I70" s="57"/>
      <c r="J70" s="57"/>
      <c r="K70" s="57"/>
    </row>
    <row r="71" spans="1:247" ht="16.5" customHeight="1" x14ac:dyDescent="0.3">
      <c r="A71" s="54" t="s">
        <v>334</v>
      </c>
      <c r="B71" s="59" t="s">
        <v>223</v>
      </c>
      <c r="C71" s="114">
        <f>+C72</f>
        <v>0</v>
      </c>
      <c r="D71" s="114">
        <f t="shared" ref="D71:H72" si="26">+D72</f>
        <v>0</v>
      </c>
      <c r="E71" s="114">
        <f t="shared" si="26"/>
        <v>0</v>
      </c>
      <c r="F71" s="114">
        <f t="shared" si="26"/>
        <v>0</v>
      </c>
      <c r="G71" s="139">
        <f t="shared" si="26"/>
        <v>0</v>
      </c>
      <c r="H71" s="114">
        <f t="shared" si="26"/>
        <v>0</v>
      </c>
      <c r="I71" s="57"/>
      <c r="J71" s="57"/>
      <c r="K71" s="57"/>
      <c r="L71" s="58"/>
    </row>
    <row r="72" spans="1:247" ht="16.5" customHeight="1" x14ac:dyDescent="0.3">
      <c r="A72" s="72" t="s">
        <v>335</v>
      </c>
      <c r="B72" s="59" t="s">
        <v>336</v>
      </c>
      <c r="C72" s="114">
        <f>+C73</f>
        <v>0</v>
      </c>
      <c r="D72" s="114">
        <f t="shared" si="26"/>
        <v>0</v>
      </c>
      <c r="E72" s="114">
        <f t="shared" si="26"/>
        <v>0</v>
      </c>
      <c r="F72" s="114">
        <f t="shared" si="26"/>
        <v>0</v>
      </c>
      <c r="G72" s="139">
        <f t="shared" si="26"/>
        <v>0</v>
      </c>
      <c r="H72" s="114">
        <f t="shared" si="26"/>
        <v>0</v>
      </c>
      <c r="I72" s="57"/>
      <c r="J72" s="57"/>
      <c r="K72" s="57"/>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c r="EO72" s="58"/>
      <c r="EP72" s="58"/>
      <c r="EQ72" s="58"/>
      <c r="ER72" s="58"/>
      <c r="ES72" s="58"/>
      <c r="ET72" s="58"/>
      <c r="EU72" s="58"/>
      <c r="EV72" s="58"/>
      <c r="EW72" s="58"/>
      <c r="EX72" s="58"/>
      <c r="EY72" s="58"/>
      <c r="EZ72" s="58"/>
      <c r="FA72" s="58"/>
      <c r="FB72" s="58"/>
      <c r="FC72" s="58"/>
      <c r="FD72" s="58"/>
      <c r="FE72" s="58"/>
      <c r="FF72" s="58"/>
      <c r="FG72" s="58"/>
      <c r="FH72" s="58"/>
      <c r="FI72" s="58"/>
      <c r="FJ72" s="58"/>
      <c r="FK72" s="58"/>
      <c r="FL72" s="58"/>
      <c r="FM72" s="58"/>
      <c r="FN72" s="58"/>
      <c r="FO72" s="58"/>
      <c r="FP72" s="58"/>
      <c r="FQ72" s="58"/>
      <c r="FR72" s="58"/>
      <c r="FS72" s="58"/>
      <c r="FT72" s="58"/>
      <c r="FU72" s="58"/>
      <c r="FV72" s="58"/>
      <c r="FW72" s="58"/>
      <c r="FX72" s="58"/>
      <c r="FY72" s="58"/>
      <c r="FZ72" s="58"/>
      <c r="GA72" s="58"/>
      <c r="GB72" s="58"/>
      <c r="GC72" s="58"/>
      <c r="GD72" s="58"/>
      <c r="GE72" s="58"/>
      <c r="GF72" s="58"/>
      <c r="GG72" s="58"/>
      <c r="GH72" s="58"/>
      <c r="GI72" s="58"/>
      <c r="GJ72" s="58"/>
      <c r="GK72" s="58"/>
      <c r="GL72" s="58"/>
      <c r="GM72" s="58"/>
      <c r="GN72" s="58"/>
      <c r="GO72" s="58"/>
      <c r="GP72" s="58"/>
      <c r="GQ72" s="58"/>
      <c r="GR72" s="58"/>
      <c r="GS72" s="58"/>
      <c r="GT72" s="58"/>
      <c r="GU72" s="58"/>
      <c r="GV72" s="58"/>
      <c r="GW72" s="58"/>
      <c r="GX72" s="58"/>
      <c r="GY72" s="58"/>
      <c r="GZ72" s="58"/>
      <c r="HA72" s="58"/>
      <c r="HB72" s="58"/>
      <c r="HC72" s="58"/>
      <c r="HD72" s="58"/>
      <c r="HE72" s="58"/>
      <c r="HF72" s="58"/>
      <c r="HG72" s="58"/>
      <c r="HH72" s="58"/>
      <c r="HI72" s="58"/>
      <c r="HJ72" s="58"/>
      <c r="HK72" s="58"/>
      <c r="HL72" s="58"/>
      <c r="HM72" s="58"/>
      <c r="HN72" s="58"/>
      <c r="HO72" s="58"/>
      <c r="HP72" s="58"/>
      <c r="HQ72" s="58"/>
      <c r="HR72" s="58"/>
      <c r="HS72" s="58"/>
      <c r="HT72" s="58"/>
      <c r="HU72" s="58"/>
      <c r="HV72" s="58"/>
      <c r="HW72" s="58"/>
      <c r="HX72" s="58"/>
      <c r="HY72" s="58"/>
      <c r="HZ72" s="58"/>
      <c r="IA72" s="58"/>
      <c r="IB72" s="58"/>
      <c r="IC72" s="58"/>
      <c r="ID72" s="58"/>
      <c r="IE72" s="58"/>
      <c r="IF72" s="58"/>
      <c r="IG72" s="58"/>
      <c r="IH72" s="58"/>
      <c r="II72" s="58"/>
      <c r="IJ72" s="58"/>
      <c r="IK72" s="58"/>
      <c r="IL72" s="58"/>
      <c r="IM72" s="58"/>
    </row>
    <row r="73" spans="1:247" s="58" customFormat="1" ht="16.5" customHeight="1" x14ac:dyDescent="0.3">
      <c r="A73" s="72" t="s">
        <v>337</v>
      </c>
      <c r="B73" s="65" t="s">
        <v>338</v>
      </c>
      <c r="C73" s="116"/>
      <c r="D73" s="56"/>
      <c r="E73" s="56"/>
      <c r="F73" s="56"/>
      <c r="G73" s="141"/>
      <c r="H73" s="64"/>
      <c r="I73" s="57"/>
      <c r="J73" s="57"/>
      <c r="K73" s="57"/>
    </row>
    <row r="74" spans="1:247" s="58" customFormat="1" ht="16.5" customHeight="1" x14ac:dyDescent="0.3">
      <c r="A74" s="72" t="s">
        <v>339</v>
      </c>
      <c r="B74" s="73" t="s">
        <v>231</v>
      </c>
      <c r="C74" s="116">
        <f t="shared" ref="C74:H74" si="27">C75+C76</f>
        <v>0</v>
      </c>
      <c r="D74" s="116">
        <f t="shared" si="27"/>
        <v>0</v>
      </c>
      <c r="E74" s="116">
        <f t="shared" si="27"/>
        <v>0</v>
      </c>
      <c r="F74" s="116">
        <f t="shared" si="27"/>
        <v>0</v>
      </c>
      <c r="G74" s="142">
        <f t="shared" si="27"/>
        <v>0</v>
      </c>
      <c r="H74" s="116">
        <f t="shared" si="27"/>
        <v>0</v>
      </c>
      <c r="I74" s="57"/>
      <c r="J74" s="57"/>
      <c r="K74" s="57"/>
    </row>
    <row r="75" spans="1:247" s="58" customFormat="1" ht="16.5" customHeight="1" x14ac:dyDescent="0.3">
      <c r="A75" s="72" t="s">
        <v>340</v>
      </c>
      <c r="B75" s="74" t="s">
        <v>341</v>
      </c>
      <c r="C75" s="116"/>
      <c r="D75" s="56"/>
      <c r="E75" s="56"/>
      <c r="F75" s="56"/>
      <c r="G75" s="141"/>
      <c r="H75" s="64"/>
      <c r="I75" s="57"/>
      <c r="J75" s="57"/>
      <c r="K75" s="57"/>
    </row>
    <row r="76" spans="1:247" ht="16.5" customHeight="1" x14ac:dyDescent="0.3">
      <c r="A76" s="72" t="s">
        <v>342</v>
      </c>
      <c r="B76" s="74" t="s">
        <v>343</v>
      </c>
      <c r="C76" s="116"/>
      <c r="D76" s="56"/>
      <c r="E76" s="56"/>
      <c r="F76" s="56"/>
      <c r="G76" s="141"/>
      <c r="H76" s="64"/>
      <c r="I76" s="57"/>
      <c r="J76" s="57"/>
      <c r="K76" s="57"/>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c r="EY76" s="58"/>
      <c r="EZ76" s="58"/>
      <c r="FA76" s="58"/>
      <c r="FB76" s="58"/>
      <c r="FC76" s="58"/>
      <c r="FD76" s="58"/>
      <c r="FE76" s="58"/>
      <c r="FF76" s="58"/>
      <c r="FG76" s="58"/>
      <c r="FH76" s="58"/>
      <c r="FI76" s="58"/>
      <c r="FJ76" s="58"/>
      <c r="FK76" s="58"/>
      <c r="FL76" s="58"/>
      <c r="FM76" s="58"/>
      <c r="FN76" s="58"/>
      <c r="FO76" s="58"/>
      <c r="FP76" s="58"/>
      <c r="FQ76" s="58"/>
      <c r="FR76" s="58"/>
      <c r="FS76" s="58"/>
      <c r="FT76" s="58"/>
      <c r="FU76" s="58"/>
      <c r="FV76" s="58"/>
      <c r="FW76" s="58"/>
      <c r="FX76" s="58"/>
      <c r="FY76" s="58"/>
      <c r="FZ76" s="58"/>
      <c r="GA76" s="58"/>
      <c r="GB76" s="58"/>
      <c r="GC76" s="58"/>
      <c r="GD76" s="58"/>
      <c r="GE76" s="58"/>
      <c r="GF76" s="58"/>
      <c r="GG76" s="58"/>
      <c r="GH76" s="58"/>
      <c r="GI76" s="58"/>
      <c r="GJ76" s="58"/>
      <c r="GK76" s="58"/>
      <c r="GL76" s="58"/>
      <c r="GM76" s="58"/>
      <c r="GN76" s="58"/>
      <c r="GO76" s="58"/>
      <c r="GP76" s="58"/>
      <c r="GQ76" s="58"/>
      <c r="GR76" s="58"/>
      <c r="GS76" s="58"/>
      <c r="GT76" s="58"/>
      <c r="GU76" s="58"/>
      <c r="GV76" s="58"/>
      <c r="GW76" s="58"/>
      <c r="GX76" s="58"/>
      <c r="GY76" s="58"/>
      <c r="GZ76" s="58"/>
      <c r="HA76" s="58"/>
      <c r="HB76" s="58"/>
      <c r="HC76" s="58"/>
      <c r="HD76" s="58"/>
      <c r="HE76" s="58"/>
      <c r="HF76" s="58"/>
      <c r="HG76" s="58"/>
      <c r="HH76" s="58"/>
      <c r="HI76" s="58"/>
      <c r="HJ76" s="58"/>
      <c r="HK76" s="58"/>
      <c r="HL76" s="58"/>
      <c r="HM76" s="58"/>
      <c r="HN76" s="58"/>
      <c r="HO76" s="58"/>
      <c r="HP76" s="58"/>
      <c r="HQ76" s="58"/>
      <c r="HR76" s="58"/>
      <c r="HS76" s="58"/>
      <c r="HT76" s="58"/>
      <c r="HU76" s="58"/>
      <c r="HV76" s="58"/>
      <c r="HW76" s="58"/>
      <c r="HX76" s="58"/>
      <c r="HY76" s="58"/>
      <c r="HZ76" s="58"/>
      <c r="IA76" s="58"/>
      <c r="IB76" s="58"/>
      <c r="IC76" s="58"/>
      <c r="ID76" s="58"/>
      <c r="IE76" s="58"/>
      <c r="IF76" s="58"/>
      <c r="IG76" s="58"/>
      <c r="IH76" s="58"/>
      <c r="II76" s="58"/>
      <c r="IJ76" s="58"/>
      <c r="IK76" s="58"/>
      <c r="IL76" s="58"/>
      <c r="IM76" s="58"/>
    </row>
    <row r="77" spans="1:247" s="58" customFormat="1" ht="16.5" customHeight="1" x14ac:dyDescent="0.3">
      <c r="A77" s="54" t="s">
        <v>344</v>
      </c>
      <c r="B77" s="59" t="s">
        <v>233</v>
      </c>
      <c r="C77" s="115">
        <f t="shared" ref="C77:H77" si="28">+C78</f>
        <v>0</v>
      </c>
      <c r="D77" s="115">
        <f t="shared" si="28"/>
        <v>0</v>
      </c>
      <c r="E77" s="115">
        <f t="shared" si="28"/>
        <v>0</v>
      </c>
      <c r="F77" s="115">
        <f t="shared" si="28"/>
        <v>0</v>
      </c>
      <c r="G77" s="140">
        <f t="shared" si="28"/>
        <v>0</v>
      </c>
      <c r="H77" s="115">
        <f t="shared" si="28"/>
        <v>0</v>
      </c>
      <c r="I77" s="57"/>
      <c r="J77" s="57"/>
      <c r="K77" s="57"/>
    </row>
    <row r="78" spans="1:247" s="58" customFormat="1" ht="16.5" customHeight="1" x14ac:dyDescent="0.3">
      <c r="A78" s="54" t="s">
        <v>345</v>
      </c>
      <c r="B78" s="59" t="s">
        <v>235</v>
      </c>
      <c r="C78" s="115">
        <f t="shared" ref="C78:H78" si="29">+C79+C84</f>
        <v>0</v>
      </c>
      <c r="D78" s="115">
        <f t="shared" si="29"/>
        <v>0</v>
      </c>
      <c r="E78" s="115">
        <f t="shared" si="29"/>
        <v>0</v>
      </c>
      <c r="F78" s="115">
        <f t="shared" si="29"/>
        <v>0</v>
      </c>
      <c r="G78" s="140">
        <f t="shared" si="29"/>
        <v>0</v>
      </c>
      <c r="H78" s="115">
        <f t="shared" si="29"/>
        <v>0</v>
      </c>
      <c r="I78" s="57"/>
      <c r="J78" s="57"/>
      <c r="K78" s="57"/>
    </row>
    <row r="79" spans="1:247" s="58" customFormat="1" ht="16.5" customHeight="1" x14ac:dyDescent="0.3">
      <c r="A79" s="54" t="s">
        <v>346</v>
      </c>
      <c r="B79" s="59" t="s">
        <v>347</v>
      </c>
      <c r="C79" s="115">
        <f t="shared" ref="C79:H79" si="30">+C81+C83+C82+C80</f>
        <v>0</v>
      </c>
      <c r="D79" s="115">
        <f t="shared" si="30"/>
        <v>0</v>
      </c>
      <c r="E79" s="115">
        <f t="shared" si="30"/>
        <v>0</v>
      </c>
      <c r="F79" s="115">
        <f t="shared" si="30"/>
        <v>0</v>
      </c>
      <c r="G79" s="140">
        <f t="shared" si="30"/>
        <v>0</v>
      </c>
      <c r="H79" s="115">
        <f t="shared" si="30"/>
        <v>0</v>
      </c>
      <c r="I79" s="57"/>
      <c r="J79" s="57"/>
      <c r="K79" s="57"/>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c r="IL79" s="42"/>
      <c r="IM79" s="42"/>
    </row>
    <row r="80" spans="1:247" s="58" customFormat="1" ht="16.5" customHeight="1" x14ac:dyDescent="0.3">
      <c r="A80" s="54" t="s">
        <v>348</v>
      </c>
      <c r="B80" s="62" t="s">
        <v>349</v>
      </c>
      <c r="C80" s="115"/>
      <c r="D80" s="56"/>
      <c r="E80" s="56"/>
      <c r="F80" s="56"/>
      <c r="G80" s="141"/>
      <c r="H80" s="64"/>
      <c r="I80" s="57"/>
      <c r="J80" s="57"/>
      <c r="K80" s="57"/>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c r="IL80" s="42"/>
      <c r="IM80" s="42"/>
    </row>
    <row r="81" spans="1:247" s="58" customFormat="1" ht="16.5" customHeight="1" x14ac:dyDescent="0.3">
      <c r="A81" s="61" t="s">
        <v>350</v>
      </c>
      <c r="B81" s="65" t="s">
        <v>351</v>
      </c>
      <c r="C81" s="116"/>
      <c r="D81" s="56"/>
      <c r="E81" s="56"/>
      <c r="F81" s="56"/>
      <c r="G81" s="141"/>
      <c r="H81" s="64"/>
      <c r="I81" s="57"/>
      <c r="J81" s="57"/>
      <c r="K81" s="57"/>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c r="IL81" s="42"/>
      <c r="IM81" s="42"/>
    </row>
    <row r="82" spans="1:247" s="58" customFormat="1" ht="16.5" customHeight="1" x14ac:dyDescent="0.3">
      <c r="A82" s="61" t="s">
        <v>352</v>
      </c>
      <c r="B82" s="62" t="s">
        <v>353</v>
      </c>
      <c r="C82" s="116"/>
      <c r="D82" s="56"/>
      <c r="E82" s="56"/>
      <c r="F82" s="56"/>
      <c r="G82" s="141"/>
      <c r="H82" s="64"/>
      <c r="I82" s="57"/>
      <c r="J82" s="57"/>
      <c r="K82" s="57"/>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c r="IL82" s="42"/>
      <c r="IM82" s="42"/>
    </row>
    <row r="83" spans="1:247" ht="16.5" customHeight="1" x14ac:dyDescent="0.3">
      <c r="A83" s="61" t="s">
        <v>354</v>
      </c>
      <c r="B83" s="65" t="s">
        <v>355</v>
      </c>
      <c r="C83" s="116"/>
      <c r="D83" s="56"/>
      <c r="E83" s="56"/>
      <c r="F83" s="56"/>
      <c r="G83" s="141"/>
      <c r="H83" s="64"/>
      <c r="I83" s="57"/>
      <c r="J83" s="57"/>
      <c r="K83" s="57"/>
    </row>
    <row r="84" spans="1:247" ht="16.5" customHeight="1" x14ac:dyDescent="0.3">
      <c r="A84" s="75" t="s">
        <v>356</v>
      </c>
      <c r="B84" s="62" t="s">
        <v>357</v>
      </c>
      <c r="C84" s="116"/>
      <c r="D84" s="56"/>
      <c r="E84" s="56"/>
      <c r="F84" s="56"/>
      <c r="G84" s="141"/>
      <c r="H84" s="64"/>
      <c r="I84" s="57"/>
      <c r="J84" s="57"/>
      <c r="K84" s="57"/>
    </row>
    <row r="85" spans="1:247" ht="16.5" customHeight="1" x14ac:dyDescent="0.3">
      <c r="A85" s="61" t="s">
        <v>243</v>
      </c>
      <c r="B85" s="65" t="s">
        <v>358</v>
      </c>
      <c r="C85" s="116"/>
      <c r="D85" s="56"/>
      <c r="E85" s="56"/>
      <c r="F85" s="56"/>
      <c r="G85" s="141"/>
      <c r="H85" s="64"/>
      <c r="I85" s="57"/>
      <c r="J85" s="57"/>
      <c r="K85" s="5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c r="FO85" s="67"/>
      <c r="FP85" s="67"/>
      <c r="FQ85" s="67"/>
      <c r="FR85" s="67"/>
      <c r="FS85" s="67"/>
      <c r="FT85" s="67"/>
      <c r="FU85" s="67"/>
      <c r="FV85" s="67"/>
      <c r="FW85" s="67"/>
      <c r="FX85" s="67"/>
      <c r="FY85" s="67"/>
      <c r="FZ85" s="67"/>
      <c r="GA85" s="67"/>
      <c r="GB85" s="67"/>
      <c r="GC85" s="67"/>
      <c r="GD85" s="67"/>
      <c r="GE85" s="67"/>
      <c r="GF85" s="67"/>
      <c r="GG85" s="67"/>
      <c r="GH85" s="67"/>
      <c r="GI85" s="67"/>
      <c r="GJ85" s="67"/>
      <c r="GK85" s="67"/>
      <c r="GL85" s="67"/>
      <c r="GM85" s="67"/>
      <c r="GN85" s="67"/>
      <c r="GO85" s="67"/>
      <c r="GP85" s="67"/>
      <c r="GQ85" s="67"/>
      <c r="GR85" s="67"/>
      <c r="GS85" s="67"/>
      <c r="GT85" s="67"/>
      <c r="GU85" s="67"/>
      <c r="GV85" s="67"/>
      <c r="GW85" s="67"/>
      <c r="GX85" s="67"/>
      <c r="GY85" s="67"/>
      <c r="GZ85" s="67"/>
      <c r="HA85" s="67"/>
      <c r="HB85" s="67"/>
      <c r="HC85" s="67"/>
      <c r="HD85" s="67"/>
      <c r="HE85" s="67"/>
      <c r="HF85" s="67"/>
      <c r="HG85" s="67"/>
      <c r="HH85" s="67"/>
      <c r="HI85" s="67"/>
      <c r="HJ85" s="67"/>
      <c r="HK85" s="67"/>
      <c r="HL85" s="67"/>
      <c r="HM85" s="67"/>
      <c r="HN85" s="67"/>
      <c r="HO85" s="67"/>
      <c r="HP85" s="67"/>
      <c r="HQ85" s="67"/>
      <c r="HR85" s="67"/>
      <c r="HS85" s="67"/>
      <c r="HT85" s="67"/>
      <c r="HU85" s="67"/>
      <c r="HV85" s="67"/>
      <c r="HW85" s="67"/>
      <c r="HX85" s="67"/>
      <c r="HY85" s="67"/>
      <c r="HZ85" s="67"/>
      <c r="IA85" s="67"/>
      <c r="IB85" s="67"/>
      <c r="IC85" s="67"/>
      <c r="ID85" s="67"/>
      <c r="IE85" s="67"/>
      <c r="IF85" s="67"/>
      <c r="IG85" s="67"/>
      <c r="IH85" s="67"/>
      <c r="II85" s="67"/>
      <c r="IJ85" s="67"/>
      <c r="IK85" s="67"/>
      <c r="IL85" s="67"/>
      <c r="IM85" s="67"/>
    </row>
    <row r="86" spans="1:247" ht="16.5" customHeight="1" x14ac:dyDescent="0.3">
      <c r="A86" s="61" t="s">
        <v>359</v>
      </c>
      <c r="B86" s="65" t="s">
        <v>360</v>
      </c>
      <c r="C86" s="114">
        <f>C43-C88+C9+C11+C12+C14+C15+C16-C85</f>
        <v>0</v>
      </c>
      <c r="D86" s="114">
        <f t="shared" ref="D86:H86" si="31">D43-D88+D9+D11+D12+D14+D15+D16-D85</f>
        <v>214776000</v>
      </c>
      <c r="E86" s="114">
        <f t="shared" si="31"/>
        <v>214776000</v>
      </c>
      <c r="F86" s="114">
        <f t="shared" si="31"/>
        <v>65457520</v>
      </c>
      <c r="G86" s="139">
        <f t="shared" si="31"/>
        <v>22948829</v>
      </c>
      <c r="H86" s="114">
        <f t="shared" si="31"/>
        <v>22948829</v>
      </c>
      <c r="I86" s="57"/>
      <c r="J86" s="57"/>
      <c r="K86" s="5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c r="FO86" s="67"/>
      <c r="FP86" s="67"/>
      <c r="FQ86" s="67"/>
      <c r="FR86" s="67"/>
      <c r="FS86" s="67"/>
      <c r="FT86" s="67"/>
      <c r="FU86" s="67"/>
      <c r="FV86" s="67"/>
      <c r="FW86" s="67"/>
      <c r="FX86" s="67"/>
      <c r="FY86" s="67"/>
      <c r="FZ86" s="67"/>
      <c r="GA86" s="67"/>
      <c r="GB86" s="67"/>
      <c r="GC86" s="67"/>
      <c r="GD86" s="67"/>
      <c r="GE86" s="67"/>
      <c r="GF86" s="67"/>
      <c r="GG86" s="67"/>
      <c r="GH86" s="67"/>
      <c r="GI86" s="67"/>
      <c r="GJ86" s="67"/>
      <c r="GK86" s="67"/>
      <c r="GL86" s="67"/>
      <c r="GM86" s="67"/>
      <c r="GN86" s="67"/>
      <c r="GO86" s="67"/>
      <c r="GP86" s="67"/>
      <c r="GQ86" s="67"/>
      <c r="GR86" s="67"/>
      <c r="GS86" s="67"/>
      <c r="GT86" s="67"/>
      <c r="GU86" s="67"/>
      <c r="GV86" s="67"/>
      <c r="GW86" s="67"/>
      <c r="GX86" s="67"/>
      <c r="GY86" s="67"/>
      <c r="GZ86" s="67"/>
      <c r="HA86" s="67"/>
      <c r="HB86" s="67"/>
      <c r="HC86" s="67"/>
      <c r="HD86" s="67"/>
      <c r="HE86" s="67"/>
      <c r="HF86" s="67"/>
      <c r="HG86" s="67"/>
      <c r="HH86" s="67"/>
      <c r="HI86" s="67"/>
      <c r="HJ86" s="67"/>
      <c r="HK86" s="67"/>
      <c r="HL86" s="67"/>
      <c r="HM86" s="67"/>
      <c r="HN86" s="67"/>
      <c r="HO86" s="67"/>
      <c r="HP86" s="67"/>
      <c r="HQ86" s="67"/>
      <c r="HR86" s="67"/>
      <c r="HS86" s="67"/>
      <c r="HT86" s="67"/>
      <c r="HU86" s="67"/>
      <c r="HV86" s="67"/>
      <c r="HW86" s="67"/>
      <c r="HX86" s="67"/>
      <c r="HY86" s="67"/>
      <c r="HZ86" s="67"/>
      <c r="IA86" s="67"/>
      <c r="IB86" s="67"/>
      <c r="IC86" s="67"/>
      <c r="ID86" s="67"/>
      <c r="IE86" s="67"/>
      <c r="IF86" s="67"/>
      <c r="IG86" s="67"/>
      <c r="IH86" s="67"/>
      <c r="II86" s="67"/>
      <c r="IJ86" s="67"/>
      <c r="IK86" s="67"/>
      <c r="IL86" s="67"/>
      <c r="IM86" s="67"/>
    </row>
    <row r="87" spans="1:247" ht="16.5" customHeight="1" x14ac:dyDescent="0.3">
      <c r="A87" s="61"/>
      <c r="B87" s="65" t="s">
        <v>361</v>
      </c>
      <c r="C87" s="114"/>
      <c r="D87" s="56"/>
      <c r="E87" s="56"/>
      <c r="F87" s="56"/>
      <c r="G87" s="146">
        <v>-7813.04</v>
      </c>
      <c r="H87" s="146">
        <v>-7813.04</v>
      </c>
      <c r="I87" s="57"/>
      <c r="J87" s="57"/>
      <c r="K87" s="5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c r="FO87" s="67"/>
      <c r="FP87" s="67"/>
      <c r="FQ87" s="67"/>
      <c r="FR87" s="67"/>
      <c r="FS87" s="67"/>
      <c r="FT87" s="67"/>
      <c r="FU87" s="67"/>
      <c r="FV87" s="67"/>
      <c r="FW87" s="67"/>
      <c r="FX87" s="67"/>
      <c r="FY87" s="67"/>
      <c r="FZ87" s="67"/>
      <c r="GA87" s="67"/>
      <c r="GB87" s="67"/>
      <c r="GC87" s="67"/>
      <c r="GD87" s="67"/>
      <c r="GE87" s="67"/>
      <c r="GF87" s="67"/>
      <c r="GG87" s="67"/>
      <c r="GH87" s="67"/>
      <c r="GI87" s="67"/>
      <c r="GJ87" s="67"/>
      <c r="GK87" s="67"/>
      <c r="GL87" s="67"/>
      <c r="GM87" s="67"/>
      <c r="GN87" s="67"/>
      <c r="GO87" s="67"/>
      <c r="GP87" s="67"/>
      <c r="GQ87" s="67"/>
      <c r="GR87" s="67"/>
      <c r="GS87" s="67"/>
      <c r="GT87" s="67"/>
      <c r="GU87" s="67"/>
      <c r="GV87" s="67"/>
      <c r="GW87" s="67"/>
      <c r="GX87" s="67"/>
      <c r="GY87" s="67"/>
      <c r="GZ87" s="67"/>
      <c r="HA87" s="67"/>
      <c r="HB87" s="67"/>
      <c r="HC87" s="67"/>
      <c r="HD87" s="67"/>
      <c r="HE87" s="67"/>
      <c r="HF87" s="67"/>
      <c r="HG87" s="67"/>
      <c r="HH87" s="67"/>
      <c r="HI87" s="67"/>
      <c r="HJ87" s="67"/>
      <c r="HK87" s="67"/>
      <c r="HL87" s="67"/>
      <c r="HM87" s="67"/>
      <c r="HN87" s="67"/>
      <c r="HO87" s="67"/>
      <c r="HP87" s="67"/>
      <c r="HQ87" s="67"/>
      <c r="HR87" s="67"/>
      <c r="HS87" s="67"/>
      <c r="HT87" s="67"/>
      <c r="HU87" s="67"/>
      <c r="HV87" s="67"/>
      <c r="HW87" s="67"/>
      <c r="HX87" s="67"/>
      <c r="HY87" s="67"/>
      <c r="HZ87" s="67"/>
      <c r="IA87" s="67"/>
      <c r="IB87" s="67"/>
      <c r="IC87" s="67"/>
      <c r="ID87" s="67"/>
      <c r="IE87" s="67"/>
      <c r="IF87" s="67"/>
      <c r="IG87" s="67"/>
      <c r="IH87" s="67"/>
      <c r="II87" s="67"/>
      <c r="IJ87" s="67"/>
      <c r="IK87" s="67"/>
      <c r="IL87" s="67"/>
      <c r="IM87" s="67"/>
    </row>
    <row r="88" spans="1:247" ht="16.5" customHeight="1" x14ac:dyDescent="0.35">
      <c r="A88" s="61" t="s">
        <v>362</v>
      </c>
      <c r="B88" s="59" t="s">
        <v>363</v>
      </c>
      <c r="C88" s="120">
        <f>+C89+C178+C217+C221+C246+C248</f>
        <v>0</v>
      </c>
      <c r="D88" s="120">
        <f t="shared" ref="D88:H88" si="32">+D89+D178+D217+D221+D246+D248</f>
        <v>154421320</v>
      </c>
      <c r="E88" s="120">
        <f t="shared" si="32"/>
        <v>176064410</v>
      </c>
      <c r="F88" s="120">
        <f t="shared" si="32"/>
        <v>176064410</v>
      </c>
      <c r="G88" s="147">
        <f t="shared" si="32"/>
        <v>96287000.849999994</v>
      </c>
      <c r="H88" s="120">
        <f t="shared" si="32"/>
        <v>96287000.849999994</v>
      </c>
      <c r="I88" s="57"/>
      <c r="J88" s="57"/>
      <c r="K88" s="5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c r="FO88" s="67"/>
      <c r="FP88" s="67"/>
      <c r="FQ88" s="67"/>
      <c r="FR88" s="67"/>
      <c r="FS88" s="67"/>
      <c r="FT88" s="67"/>
      <c r="FU88" s="67"/>
      <c r="FV88" s="67"/>
      <c r="FW88" s="67"/>
      <c r="FX88" s="67"/>
      <c r="FY88" s="67"/>
      <c r="FZ88" s="67"/>
      <c r="GA88" s="67"/>
      <c r="GB88" s="67"/>
      <c r="GC88" s="67"/>
      <c r="GD88" s="67"/>
      <c r="GE88" s="67"/>
      <c r="GF88" s="67"/>
      <c r="GG88" s="67"/>
      <c r="GH88" s="67"/>
      <c r="GI88" s="67"/>
      <c r="GJ88" s="67"/>
      <c r="GK88" s="67"/>
      <c r="GL88" s="67"/>
      <c r="GM88" s="67"/>
      <c r="GN88" s="67"/>
      <c r="GO88" s="67"/>
      <c r="GP88" s="67"/>
      <c r="GQ88" s="67"/>
      <c r="GR88" s="67"/>
      <c r="GS88" s="67"/>
      <c r="GT88" s="67"/>
      <c r="GU88" s="67"/>
      <c r="GV88" s="67"/>
      <c r="GW88" s="67"/>
      <c r="GX88" s="67"/>
      <c r="GY88" s="67"/>
      <c r="GZ88" s="67"/>
      <c r="HA88" s="67"/>
      <c r="HB88" s="67"/>
      <c r="HC88" s="67"/>
      <c r="HD88" s="67"/>
      <c r="HE88" s="67"/>
      <c r="HF88" s="67"/>
      <c r="HG88" s="67"/>
      <c r="HH88" s="67"/>
      <c r="HI88" s="67"/>
      <c r="HJ88" s="67"/>
      <c r="HK88" s="67"/>
      <c r="HL88" s="67"/>
      <c r="HM88" s="67"/>
      <c r="HN88" s="67"/>
      <c r="HO88" s="67"/>
      <c r="HP88" s="67"/>
      <c r="HQ88" s="67"/>
      <c r="HR88" s="67"/>
      <c r="HS88" s="67"/>
      <c r="HT88" s="67"/>
      <c r="HU88" s="67"/>
      <c r="HV88" s="67"/>
      <c r="HW88" s="67"/>
      <c r="HX88" s="67"/>
      <c r="HY88" s="67"/>
      <c r="HZ88" s="67"/>
      <c r="IA88" s="67"/>
      <c r="IB88" s="67"/>
      <c r="IC88" s="67"/>
      <c r="ID88" s="67"/>
      <c r="IE88" s="67"/>
      <c r="IF88" s="67"/>
      <c r="IG88" s="67"/>
      <c r="IH88" s="67"/>
      <c r="II88" s="67"/>
      <c r="IJ88" s="67"/>
      <c r="IK88" s="67"/>
      <c r="IL88" s="67"/>
      <c r="IM88" s="67"/>
    </row>
    <row r="89" spans="1:247" s="67" customFormat="1" ht="16.5" customHeight="1" x14ac:dyDescent="0.3">
      <c r="A89" s="54" t="s">
        <v>364</v>
      </c>
      <c r="B89" s="59" t="s">
        <v>365</v>
      </c>
      <c r="C89" s="115">
        <f>+C90+C106+C142+C170+C174</f>
        <v>0</v>
      </c>
      <c r="D89" s="115">
        <f t="shared" ref="D89:H89" si="33">+D90+D106+D142+D170+D174</f>
        <v>57974390</v>
      </c>
      <c r="E89" s="115">
        <f t="shared" si="33"/>
        <v>80852290</v>
      </c>
      <c r="F89" s="115">
        <f t="shared" si="33"/>
        <v>80852290</v>
      </c>
      <c r="G89" s="140">
        <f t="shared" si="33"/>
        <v>52633166.079999998</v>
      </c>
      <c r="H89" s="115">
        <f t="shared" si="33"/>
        <v>52633166.079999998</v>
      </c>
      <c r="I89" s="57"/>
      <c r="J89" s="57"/>
      <c r="K89" s="57"/>
    </row>
    <row r="90" spans="1:247" s="67" customFormat="1" ht="16.5" customHeight="1" x14ac:dyDescent="0.3">
      <c r="A90" s="61" t="s">
        <v>366</v>
      </c>
      <c r="B90" s="59" t="s">
        <v>367</v>
      </c>
      <c r="C90" s="114">
        <f t="shared" ref="C90:H90" si="34">+C91+C103+C104+C94+C97+C92+C93</f>
        <v>0</v>
      </c>
      <c r="D90" s="114">
        <f t="shared" si="34"/>
        <v>30155000</v>
      </c>
      <c r="E90" s="114">
        <f t="shared" si="34"/>
        <v>36636000</v>
      </c>
      <c r="F90" s="114">
        <f t="shared" si="34"/>
        <v>36636000</v>
      </c>
      <c r="G90" s="139">
        <f t="shared" si="34"/>
        <v>25592927.729999997</v>
      </c>
      <c r="H90" s="114">
        <f t="shared" si="34"/>
        <v>25592927.729999997</v>
      </c>
      <c r="I90" s="57"/>
      <c r="J90" s="57"/>
      <c r="K90" s="57"/>
    </row>
    <row r="91" spans="1:247" s="67" customFormat="1" ht="16.5" customHeight="1" x14ac:dyDescent="0.3">
      <c r="A91" s="61"/>
      <c r="B91" s="62" t="s">
        <v>368</v>
      </c>
      <c r="C91" s="116"/>
      <c r="D91" s="56">
        <v>18924000</v>
      </c>
      <c r="E91" s="56">
        <v>27026000</v>
      </c>
      <c r="F91" s="56">
        <v>27026000</v>
      </c>
      <c r="G91" s="141">
        <v>17865887.879999999</v>
      </c>
      <c r="H91" s="141">
        <v>17865887.879999999</v>
      </c>
      <c r="I91" s="57"/>
      <c r="J91" s="57"/>
      <c r="K91" s="57"/>
    </row>
    <row r="92" spans="1:247" s="67" customFormat="1" ht="45" x14ac:dyDescent="0.3">
      <c r="A92" s="61"/>
      <c r="B92" s="62" t="s">
        <v>369</v>
      </c>
      <c r="C92" s="116"/>
      <c r="D92" s="56"/>
      <c r="E92" s="56"/>
      <c r="F92" s="56"/>
      <c r="G92" s="141">
        <v>0</v>
      </c>
      <c r="H92" s="141">
        <v>0</v>
      </c>
      <c r="I92" s="57"/>
      <c r="J92" s="57"/>
      <c r="K92" s="57"/>
    </row>
    <row r="93" spans="1:247" s="67" customFormat="1" ht="60" x14ac:dyDescent="0.3">
      <c r="A93" s="61"/>
      <c r="B93" s="62" t="s">
        <v>370</v>
      </c>
      <c r="C93" s="116"/>
      <c r="D93" s="56"/>
      <c r="E93" s="56"/>
      <c r="F93" s="56"/>
      <c r="G93" s="141"/>
      <c r="H93" s="141"/>
      <c r="I93" s="57"/>
      <c r="J93" s="57"/>
      <c r="K93" s="57"/>
    </row>
    <row r="94" spans="1:247" s="67" customFormat="1" ht="16.5" customHeight="1" x14ac:dyDescent="0.3">
      <c r="A94" s="61"/>
      <c r="B94" s="62" t="s">
        <v>371</v>
      </c>
      <c r="C94" s="116">
        <f t="shared" ref="C94:H94" si="35">C95+C96</f>
        <v>0</v>
      </c>
      <c r="D94" s="116">
        <f t="shared" si="35"/>
        <v>7624000</v>
      </c>
      <c r="E94" s="116">
        <f t="shared" si="35"/>
        <v>4642000</v>
      </c>
      <c r="F94" s="116">
        <f t="shared" si="35"/>
        <v>4642000</v>
      </c>
      <c r="G94" s="142">
        <f t="shared" si="35"/>
        <v>4641251.22</v>
      </c>
      <c r="H94" s="116">
        <f t="shared" si="35"/>
        <v>4641251.22</v>
      </c>
      <c r="I94" s="57"/>
      <c r="J94" s="57"/>
      <c r="K94" s="57"/>
    </row>
    <row r="95" spans="1:247" s="67" customFormat="1" ht="16.5" customHeight="1" x14ac:dyDescent="0.3">
      <c r="A95" s="61"/>
      <c r="B95" s="62" t="s">
        <v>372</v>
      </c>
      <c r="C95" s="116"/>
      <c r="D95" s="56">
        <v>7624000</v>
      </c>
      <c r="E95" s="56">
        <v>4642000</v>
      </c>
      <c r="F95" s="56">
        <v>4642000</v>
      </c>
      <c r="G95" s="141">
        <v>4641251.22</v>
      </c>
      <c r="H95" s="141">
        <v>4641251.22</v>
      </c>
      <c r="I95" s="57"/>
      <c r="J95" s="57"/>
      <c r="K95" s="57"/>
    </row>
    <row r="96" spans="1:247" s="67" customFormat="1" ht="60" x14ac:dyDescent="0.3">
      <c r="A96" s="61"/>
      <c r="B96" s="62" t="s">
        <v>370</v>
      </c>
      <c r="C96" s="116"/>
      <c r="D96" s="56"/>
      <c r="E96" s="56"/>
      <c r="F96" s="56"/>
      <c r="G96" s="141"/>
      <c r="H96" s="64"/>
      <c r="I96" s="57"/>
      <c r="J96" s="57"/>
      <c r="K96" s="57"/>
    </row>
    <row r="97" spans="1:248" s="67" customFormat="1" ht="16.5" customHeight="1" x14ac:dyDescent="0.3">
      <c r="A97" s="61"/>
      <c r="B97" s="76" t="s">
        <v>373</v>
      </c>
      <c r="C97" s="116">
        <f t="shared" ref="C97:G97" si="36">C98+C101+C102</f>
        <v>0</v>
      </c>
      <c r="D97" s="116">
        <f t="shared" si="36"/>
        <v>2941000</v>
      </c>
      <c r="E97" s="116">
        <f t="shared" si="36"/>
        <v>4302000</v>
      </c>
      <c r="F97" s="116">
        <f t="shared" si="36"/>
        <v>4302000</v>
      </c>
      <c r="G97" s="142">
        <f t="shared" si="36"/>
        <v>2755858.6300000004</v>
      </c>
      <c r="H97" s="116">
        <f t="shared" ref="H97" si="37">H98+H101+H102</f>
        <v>2755858.6300000004</v>
      </c>
      <c r="I97" s="57"/>
      <c r="J97" s="57"/>
      <c r="K97" s="57"/>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c r="IL97" s="42"/>
      <c r="IM97" s="42"/>
    </row>
    <row r="98" spans="1:248" s="67" customFormat="1" ht="30" x14ac:dyDescent="0.3">
      <c r="A98" s="61"/>
      <c r="B98" s="62" t="s">
        <v>374</v>
      </c>
      <c r="C98" s="116">
        <f t="shared" ref="C98:G98" si="38">C99+C100</f>
        <v>0</v>
      </c>
      <c r="D98" s="116">
        <f t="shared" si="38"/>
        <v>2637000</v>
      </c>
      <c r="E98" s="116">
        <f t="shared" si="38"/>
        <v>3975000</v>
      </c>
      <c r="F98" s="116">
        <f t="shared" si="38"/>
        <v>3975000</v>
      </c>
      <c r="G98" s="142">
        <f t="shared" si="38"/>
        <v>2593189.7000000002</v>
      </c>
      <c r="H98" s="116">
        <f t="shared" ref="H98" si="39">H99+H100</f>
        <v>2593189.7000000002</v>
      </c>
      <c r="I98" s="57"/>
      <c r="J98" s="57"/>
      <c r="K98" s="57"/>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c r="IL98" s="42"/>
      <c r="IM98" s="42"/>
    </row>
    <row r="99" spans="1:248" x14ac:dyDescent="0.3">
      <c r="A99" s="61"/>
      <c r="B99" s="62" t="s">
        <v>372</v>
      </c>
      <c r="C99" s="116"/>
      <c r="D99" s="56">
        <v>2637000</v>
      </c>
      <c r="E99" s="56">
        <v>3975000</v>
      </c>
      <c r="F99" s="56">
        <v>3975000</v>
      </c>
      <c r="G99" s="141">
        <v>2593189.7000000002</v>
      </c>
      <c r="H99" s="141">
        <v>2593189.7000000002</v>
      </c>
      <c r="I99" s="57"/>
      <c r="J99" s="57"/>
      <c r="K99" s="57"/>
      <c r="L99" s="67"/>
      <c r="IN99" s="67"/>
    </row>
    <row r="100" spans="1:248" ht="60" x14ac:dyDescent="0.3">
      <c r="A100" s="61"/>
      <c r="B100" s="62" t="s">
        <v>370</v>
      </c>
      <c r="C100" s="116"/>
      <c r="D100" s="56"/>
      <c r="E100" s="56"/>
      <c r="F100" s="56"/>
      <c r="G100" s="141"/>
      <c r="H100" s="141"/>
      <c r="I100" s="57"/>
      <c r="J100" s="57"/>
      <c r="K100" s="57"/>
      <c r="L100" s="67"/>
      <c r="IN100" s="67"/>
    </row>
    <row r="101" spans="1:248" ht="60" x14ac:dyDescent="0.3">
      <c r="A101" s="61"/>
      <c r="B101" s="62" t="s">
        <v>375</v>
      </c>
      <c r="C101" s="116"/>
      <c r="D101" s="56">
        <v>162000</v>
      </c>
      <c r="E101" s="56">
        <v>182000</v>
      </c>
      <c r="F101" s="56">
        <v>182000</v>
      </c>
      <c r="G101" s="141">
        <v>90468.93</v>
      </c>
      <c r="H101" s="141">
        <v>90468.93</v>
      </c>
      <c r="I101" s="57"/>
      <c r="J101" s="57"/>
      <c r="K101" s="57"/>
      <c r="L101" s="67"/>
      <c r="IN101" s="67"/>
    </row>
    <row r="102" spans="1:248" ht="45" x14ac:dyDescent="0.3">
      <c r="A102" s="61"/>
      <c r="B102" s="62" t="s">
        <v>376</v>
      </c>
      <c r="C102" s="116"/>
      <c r="D102" s="56">
        <v>142000</v>
      </c>
      <c r="E102" s="56">
        <v>145000</v>
      </c>
      <c r="F102" s="56">
        <v>145000</v>
      </c>
      <c r="G102" s="141">
        <v>72200</v>
      </c>
      <c r="H102" s="141">
        <v>72200</v>
      </c>
      <c r="I102" s="57"/>
      <c r="J102" s="57"/>
      <c r="K102" s="57"/>
      <c r="L102" s="67"/>
      <c r="IN102" s="67"/>
    </row>
    <row r="103" spans="1:248" s="58" customFormat="1" ht="16.5" customHeight="1" x14ac:dyDescent="0.3">
      <c r="A103" s="61"/>
      <c r="B103" s="62" t="s">
        <v>377</v>
      </c>
      <c r="C103" s="116"/>
      <c r="D103" s="56">
        <v>11000</v>
      </c>
      <c r="E103" s="56">
        <v>11000</v>
      </c>
      <c r="F103" s="56">
        <v>11000</v>
      </c>
      <c r="G103" s="141">
        <v>2500</v>
      </c>
      <c r="H103" s="141">
        <v>2500</v>
      </c>
      <c r="I103" s="57"/>
      <c r="J103" s="57"/>
      <c r="K103" s="57"/>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c r="IL103" s="42"/>
      <c r="IM103" s="42"/>
      <c r="IN103" s="67"/>
    </row>
    <row r="104" spans="1:248" ht="45" x14ac:dyDescent="0.3">
      <c r="A104" s="61"/>
      <c r="B104" s="62" t="s">
        <v>378</v>
      </c>
      <c r="C104" s="116"/>
      <c r="D104" s="56">
        <v>655000</v>
      </c>
      <c r="E104" s="56">
        <v>655000</v>
      </c>
      <c r="F104" s="56">
        <v>655000</v>
      </c>
      <c r="G104" s="141">
        <v>327430</v>
      </c>
      <c r="H104" s="141">
        <v>327430</v>
      </c>
      <c r="I104" s="57"/>
      <c r="J104" s="57"/>
      <c r="K104" s="57"/>
      <c r="IN104" s="67"/>
    </row>
    <row r="105" spans="1:248" x14ac:dyDescent="0.3">
      <c r="A105" s="61"/>
      <c r="B105" s="65" t="s">
        <v>361</v>
      </c>
      <c r="C105" s="116"/>
      <c r="D105" s="56"/>
      <c r="E105" s="56"/>
      <c r="F105" s="56"/>
      <c r="G105" s="141"/>
      <c r="H105" s="64"/>
      <c r="I105" s="57"/>
      <c r="J105" s="57"/>
      <c r="K105" s="57"/>
    </row>
    <row r="106" spans="1:248" ht="30" x14ac:dyDescent="0.3">
      <c r="A106" s="123" t="s">
        <v>379</v>
      </c>
      <c r="B106" s="59" t="s">
        <v>380</v>
      </c>
      <c r="C106" s="116">
        <f t="shared" ref="C106:H106" si="40">C107+C110+C113+C116+C119+C122+C128+C125+C131</f>
        <v>0</v>
      </c>
      <c r="D106" s="116">
        <f t="shared" si="40"/>
        <v>18758280</v>
      </c>
      <c r="E106" s="116">
        <f t="shared" si="40"/>
        <v>34195180</v>
      </c>
      <c r="F106" s="116">
        <f t="shared" si="40"/>
        <v>34195180</v>
      </c>
      <c r="G106" s="142">
        <f t="shared" si="40"/>
        <v>21819165.020000003</v>
      </c>
      <c r="H106" s="116">
        <f t="shared" si="40"/>
        <v>21819165.020000003</v>
      </c>
      <c r="I106" s="57"/>
      <c r="J106" s="57"/>
      <c r="K106" s="57"/>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c r="EO106" s="58"/>
      <c r="EP106" s="58"/>
      <c r="EQ106" s="58"/>
      <c r="ER106" s="58"/>
      <c r="ES106" s="58"/>
      <c r="ET106" s="58"/>
      <c r="EU106" s="58"/>
      <c r="EV106" s="58"/>
      <c r="EW106" s="58"/>
      <c r="EX106" s="58"/>
      <c r="EY106" s="58"/>
      <c r="EZ106" s="58"/>
      <c r="FA106" s="58"/>
      <c r="FB106" s="58"/>
      <c r="FC106" s="58"/>
      <c r="FD106" s="58"/>
      <c r="FE106" s="58"/>
      <c r="FF106" s="58"/>
      <c r="FG106" s="58"/>
      <c r="FH106" s="58"/>
      <c r="FI106" s="58"/>
      <c r="FJ106" s="58"/>
      <c r="FK106" s="58"/>
      <c r="FL106" s="58"/>
      <c r="FM106" s="58"/>
      <c r="FN106" s="58"/>
      <c r="FO106" s="58"/>
      <c r="FP106" s="58"/>
      <c r="FQ106" s="58"/>
      <c r="FR106" s="58"/>
      <c r="FS106" s="58"/>
      <c r="FT106" s="58"/>
      <c r="FU106" s="58"/>
      <c r="FV106" s="58"/>
      <c r="FW106" s="58"/>
      <c r="FX106" s="58"/>
      <c r="FY106" s="58"/>
      <c r="FZ106" s="58"/>
      <c r="GA106" s="58"/>
      <c r="GB106" s="58"/>
      <c r="GC106" s="58"/>
      <c r="GD106" s="58"/>
      <c r="GE106" s="58"/>
      <c r="GF106" s="58"/>
      <c r="GG106" s="58"/>
      <c r="GH106" s="58"/>
      <c r="GI106" s="58"/>
      <c r="GJ106" s="58"/>
      <c r="GK106" s="58"/>
      <c r="GL106" s="58"/>
      <c r="GM106" s="58"/>
      <c r="GN106" s="58"/>
      <c r="GO106" s="58"/>
      <c r="GP106" s="58"/>
      <c r="GQ106" s="58"/>
      <c r="GR106" s="58"/>
      <c r="GS106" s="58"/>
      <c r="GT106" s="58"/>
      <c r="GU106" s="58"/>
      <c r="GV106" s="58"/>
      <c r="GW106" s="58"/>
      <c r="GX106" s="58"/>
      <c r="GY106" s="58"/>
      <c r="GZ106" s="58"/>
      <c r="HA106" s="58"/>
      <c r="HB106" s="58"/>
      <c r="HC106" s="58"/>
      <c r="HD106" s="58"/>
      <c r="HE106" s="58"/>
      <c r="HF106" s="58"/>
      <c r="HG106" s="58"/>
      <c r="HH106" s="58"/>
      <c r="HI106" s="58"/>
      <c r="HJ106" s="58"/>
      <c r="HK106" s="58"/>
      <c r="HL106" s="58"/>
      <c r="HM106" s="58"/>
      <c r="HN106" s="58"/>
      <c r="HO106" s="58"/>
      <c r="HP106" s="58"/>
      <c r="HQ106" s="58"/>
      <c r="HR106" s="58"/>
      <c r="HS106" s="58"/>
      <c r="HT106" s="58"/>
      <c r="HU106" s="58"/>
      <c r="HV106" s="58"/>
      <c r="HW106" s="58"/>
      <c r="HX106" s="58"/>
      <c r="HY106" s="58"/>
      <c r="HZ106" s="58"/>
      <c r="IA106" s="58"/>
      <c r="IB106" s="58"/>
      <c r="IC106" s="58"/>
      <c r="ID106" s="58"/>
      <c r="IE106" s="58"/>
      <c r="IF106" s="58"/>
      <c r="IG106" s="58"/>
      <c r="IH106" s="58"/>
      <c r="II106" s="58"/>
      <c r="IJ106" s="58"/>
      <c r="IK106" s="58"/>
      <c r="IL106" s="58"/>
      <c r="IM106" s="58"/>
    </row>
    <row r="107" spans="1:248" ht="16.5" customHeight="1" x14ac:dyDescent="0.3">
      <c r="A107" s="61"/>
      <c r="B107" s="62" t="s">
        <v>381</v>
      </c>
      <c r="C107" s="116">
        <f t="shared" ref="C107:H107" si="41">C108+C109</f>
        <v>0</v>
      </c>
      <c r="D107" s="116">
        <f t="shared" si="41"/>
        <v>602100</v>
      </c>
      <c r="E107" s="116">
        <f t="shared" si="41"/>
        <v>1139000</v>
      </c>
      <c r="F107" s="116">
        <f t="shared" si="41"/>
        <v>1139000</v>
      </c>
      <c r="G107" s="142">
        <f t="shared" si="41"/>
        <v>728834.42</v>
      </c>
      <c r="H107" s="116">
        <f t="shared" si="41"/>
        <v>728834.42</v>
      </c>
      <c r="I107" s="57"/>
      <c r="J107" s="57"/>
      <c r="K107" s="57"/>
      <c r="L107" s="58"/>
    </row>
    <row r="108" spans="1:248" x14ac:dyDescent="0.3">
      <c r="A108" s="61"/>
      <c r="B108" s="62" t="s">
        <v>368</v>
      </c>
      <c r="C108" s="116"/>
      <c r="D108" s="56">
        <v>602100</v>
      </c>
      <c r="E108" s="56">
        <v>1139000</v>
      </c>
      <c r="F108" s="56">
        <v>1139000</v>
      </c>
      <c r="G108" s="141">
        <v>728834.42</v>
      </c>
      <c r="H108" s="141">
        <v>728834.42</v>
      </c>
      <c r="I108" s="57"/>
      <c r="J108" s="57"/>
      <c r="K108" s="57"/>
      <c r="L108" s="58"/>
    </row>
    <row r="109" spans="1:248" ht="60" x14ac:dyDescent="0.3">
      <c r="A109" s="61"/>
      <c r="B109" s="62" t="s">
        <v>370</v>
      </c>
      <c r="C109" s="116"/>
      <c r="D109" s="56"/>
      <c r="E109" s="56"/>
      <c r="F109" s="56"/>
      <c r="G109" s="141"/>
      <c r="H109" s="64"/>
      <c r="I109" s="57"/>
      <c r="J109" s="57"/>
      <c r="K109" s="57"/>
      <c r="L109" s="58"/>
    </row>
    <row r="110" spans="1:248" ht="16.5" customHeight="1" x14ac:dyDescent="0.3">
      <c r="A110" s="61"/>
      <c r="B110" s="62" t="s">
        <v>382</v>
      </c>
      <c r="C110" s="116">
        <f t="shared" ref="C110:H110" si="42">C111+C112</f>
        <v>0</v>
      </c>
      <c r="D110" s="116">
        <f t="shared" si="42"/>
        <v>0</v>
      </c>
      <c r="E110" s="116">
        <f t="shared" si="42"/>
        <v>0</v>
      </c>
      <c r="F110" s="116">
        <f t="shared" si="42"/>
        <v>0</v>
      </c>
      <c r="G110" s="142">
        <f t="shared" si="42"/>
        <v>0</v>
      </c>
      <c r="H110" s="116">
        <f t="shared" si="42"/>
        <v>0</v>
      </c>
      <c r="I110" s="57"/>
      <c r="J110" s="57"/>
      <c r="K110" s="57"/>
    </row>
    <row r="111" spans="1:248" x14ac:dyDescent="0.3">
      <c r="A111" s="61"/>
      <c r="B111" s="62" t="s">
        <v>368</v>
      </c>
      <c r="C111" s="116"/>
      <c r="D111" s="56"/>
      <c r="E111" s="56"/>
      <c r="F111" s="56"/>
      <c r="G111" s="141"/>
      <c r="H111" s="64"/>
      <c r="I111" s="57"/>
      <c r="J111" s="57"/>
      <c r="K111" s="57"/>
    </row>
    <row r="112" spans="1:248" ht="60" x14ac:dyDescent="0.3">
      <c r="A112" s="61"/>
      <c r="B112" s="62" t="s">
        <v>370</v>
      </c>
      <c r="C112" s="116"/>
      <c r="D112" s="56"/>
      <c r="E112" s="56"/>
      <c r="F112" s="56"/>
      <c r="G112" s="141"/>
      <c r="H112" s="64"/>
      <c r="I112" s="57"/>
      <c r="J112" s="57"/>
      <c r="K112" s="57"/>
    </row>
    <row r="113" spans="1:248" x14ac:dyDescent="0.3">
      <c r="A113" s="61"/>
      <c r="B113" s="62" t="s">
        <v>383</v>
      </c>
      <c r="C113" s="116">
        <f t="shared" ref="C113:H113" si="43">C114+C115</f>
        <v>0</v>
      </c>
      <c r="D113" s="116">
        <f t="shared" si="43"/>
        <v>197000</v>
      </c>
      <c r="E113" s="116">
        <f t="shared" si="43"/>
        <v>157000</v>
      </c>
      <c r="F113" s="116">
        <f t="shared" si="43"/>
        <v>157000</v>
      </c>
      <c r="G113" s="142">
        <f t="shared" si="43"/>
        <v>0</v>
      </c>
      <c r="H113" s="116">
        <f t="shared" si="43"/>
        <v>0</v>
      </c>
      <c r="I113" s="57"/>
      <c r="J113" s="57"/>
      <c r="K113" s="57"/>
      <c r="IN113" s="58"/>
    </row>
    <row r="114" spans="1:248" x14ac:dyDescent="0.3">
      <c r="A114" s="61"/>
      <c r="B114" s="62" t="s">
        <v>368</v>
      </c>
      <c r="C114" s="116"/>
      <c r="D114" s="56">
        <v>197000</v>
      </c>
      <c r="E114" s="56">
        <v>157000</v>
      </c>
      <c r="F114" s="56">
        <v>157000</v>
      </c>
      <c r="G114" s="141"/>
      <c r="H114" s="64"/>
      <c r="I114" s="57"/>
      <c r="J114" s="57"/>
      <c r="K114" s="57"/>
      <c r="IN114" s="58"/>
    </row>
    <row r="115" spans="1:248" ht="60" x14ac:dyDescent="0.3">
      <c r="A115" s="61"/>
      <c r="B115" s="62" t="s">
        <v>370</v>
      </c>
      <c r="C115" s="116"/>
      <c r="D115" s="56"/>
      <c r="E115" s="56"/>
      <c r="F115" s="56"/>
      <c r="G115" s="141"/>
      <c r="H115" s="64"/>
      <c r="I115" s="57"/>
      <c r="J115" s="57"/>
      <c r="K115" s="57"/>
      <c r="IN115" s="58"/>
    </row>
    <row r="116" spans="1:248" ht="36" customHeight="1" x14ac:dyDescent="0.3">
      <c r="A116" s="54"/>
      <c r="B116" s="62" t="s">
        <v>384</v>
      </c>
      <c r="C116" s="116">
        <f t="shared" ref="C116:H116" si="44">C117+C118</f>
        <v>0</v>
      </c>
      <c r="D116" s="116">
        <f t="shared" si="44"/>
        <v>7385180</v>
      </c>
      <c r="E116" s="116">
        <f t="shared" si="44"/>
        <v>12228180</v>
      </c>
      <c r="F116" s="116">
        <f t="shared" si="44"/>
        <v>12228180</v>
      </c>
      <c r="G116" s="142">
        <f t="shared" si="44"/>
        <v>8090424.3700000001</v>
      </c>
      <c r="H116" s="116">
        <f t="shared" si="44"/>
        <v>8090424.3700000001</v>
      </c>
      <c r="I116" s="57"/>
      <c r="J116" s="57"/>
      <c r="K116" s="57"/>
    </row>
    <row r="117" spans="1:248" x14ac:dyDescent="0.3">
      <c r="A117" s="61"/>
      <c r="B117" s="62" t="s">
        <v>368</v>
      </c>
      <c r="C117" s="116"/>
      <c r="D117" s="56">
        <v>7384000</v>
      </c>
      <c r="E117" s="56">
        <v>12227000</v>
      </c>
      <c r="F117" s="56">
        <v>12227000</v>
      </c>
      <c r="G117" s="141">
        <v>8090424.3700000001</v>
      </c>
      <c r="H117" s="141">
        <v>8090424.3700000001</v>
      </c>
      <c r="I117" s="57"/>
      <c r="J117" s="57"/>
      <c r="K117" s="57"/>
    </row>
    <row r="118" spans="1:248" ht="60" x14ac:dyDescent="0.3">
      <c r="A118" s="61"/>
      <c r="B118" s="62" t="s">
        <v>370</v>
      </c>
      <c r="C118" s="116"/>
      <c r="D118" s="56">
        <v>1180</v>
      </c>
      <c r="E118" s="56">
        <v>1180</v>
      </c>
      <c r="F118" s="56">
        <v>1180</v>
      </c>
      <c r="G118" s="141"/>
      <c r="H118" s="64"/>
      <c r="I118" s="57"/>
      <c r="J118" s="57"/>
      <c r="K118" s="57"/>
    </row>
    <row r="119" spans="1:248" ht="16.5" customHeight="1" x14ac:dyDescent="0.3">
      <c r="A119" s="61"/>
      <c r="B119" s="77" t="s">
        <v>385</v>
      </c>
      <c r="C119" s="116">
        <f t="shared" ref="C119:H119" si="45">C120+C121</f>
        <v>0</v>
      </c>
      <c r="D119" s="116">
        <f t="shared" si="45"/>
        <v>5000</v>
      </c>
      <c r="E119" s="116">
        <f t="shared" si="45"/>
        <v>5000</v>
      </c>
      <c r="F119" s="116">
        <f t="shared" si="45"/>
        <v>5000</v>
      </c>
      <c r="G119" s="142">
        <f t="shared" si="45"/>
        <v>861.96</v>
      </c>
      <c r="H119" s="116">
        <f t="shared" si="45"/>
        <v>861.96</v>
      </c>
      <c r="I119" s="57"/>
      <c r="J119" s="57"/>
      <c r="K119" s="57"/>
    </row>
    <row r="120" spans="1:248" x14ac:dyDescent="0.3">
      <c r="A120" s="61"/>
      <c r="B120" s="77" t="s">
        <v>368</v>
      </c>
      <c r="C120" s="116"/>
      <c r="D120" s="56">
        <v>5000</v>
      </c>
      <c r="E120" s="56">
        <v>5000</v>
      </c>
      <c r="F120" s="56">
        <v>5000</v>
      </c>
      <c r="G120" s="141">
        <v>861.96</v>
      </c>
      <c r="H120" s="141">
        <v>861.96</v>
      </c>
      <c r="I120" s="57"/>
      <c r="J120" s="57"/>
      <c r="K120" s="57"/>
    </row>
    <row r="121" spans="1:248" ht="60" x14ac:dyDescent="0.3">
      <c r="A121" s="61"/>
      <c r="B121" s="77" t="s">
        <v>370</v>
      </c>
      <c r="C121" s="116"/>
      <c r="D121" s="56"/>
      <c r="E121" s="56"/>
      <c r="F121" s="56"/>
      <c r="G121" s="141"/>
      <c r="H121" s="64"/>
      <c r="I121" s="57"/>
      <c r="J121" s="57"/>
      <c r="K121" s="57"/>
    </row>
    <row r="122" spans="1:248" ht="30" x14ac:dyDescent="0.3">
      <c r="A122" s="61"/>
      <c r="B122" s="62" t="s">
        <v>386</v>
      </c>
      <c r="C122" s="116">
        <f t="shared" ref="C122:H122" si="46">C123+C124</f>
        <v>0</v>
      </c>
      <c r="D122" s="116">
        <f t="shared" si="46"/>
        <v>156000</v>
      </c>
      <c r="E122" s="116">
        <f t="shared" si="46"/>
        <v>265000</v>
      </c>
      <c r="F122" s="116">
        <f t="shared" si="46"/>
        <v>265000</v>
      </c>
      <c r="G122" s="142">
        <f t="shared" si="46"/>
        <v>176918.78</v>
      </c>
      <c r="H122" s="116">
        <f t="shared" si="46"/>
        <v>176918.78</v>
      </c>
      <c r="I122" s="57"/>
      <c r="J122" s="57"/>
      <c r="K122" s="57"/>
    </row>
    <row r="123" spans="1:248" ht="16.5" customHeight="1" x14ac:dyDescent="0.3">
      <c r="A123" s="61"/>
      <c r="B123" s="62" t="s">
        <v>368</v>
      </c>
      <c r="C123" s="116"/>
      <c r="D123" s="56">
        <v>156000</v>
      </c>
      <c r="E123" s="56">
        <v>265000</v>
      </c>
      <c r="F123" s="56">
        <v>265000</v>
      </c>
      <c r="G123" s="141">
        <v>176918.78</v>
      </c>
      <c r="H123" s="141">
        <v>176918.78</v>
      </c>
      <c r="I123" s="57"/>
      <c r="J123" s="57"/>
      <c r="K123" s="57"/>
    </row>
    <row r="124" spans="1:248" ht="60" x14ac:dyDescent="0.3">
      <c r="A124" s="61"/>
      <c r="B124" s="62" t="s">
        <v>370</v>
      </c>
      <c r="C124" s="116"/>
      <c r="D124" s="56"/>
      <c r="E124" s="56"/>
      <c r="F124" s="56"/>
      <c r="G124" s="141"/>
      <c r="H124" s="64"/>
      <c r="I124" s="57"/>
      <c r="J124" s="57"/>
      <c r="K124" s="57"/>
    </row>
    <row r="125" spans="1:248" s="58" customFormat="1" x14ac:dyDescent="0.3">
      <c r="A125" s="61"/>
      <c r="B125" s="78" t="s">
        <v>387</v>
      </c>
      <c r="C125" s="116">
        <f t="shared" ref="C125:H125" si="47">C126+C127</f>
        <v>0</v>
      </c>
      <c r="D125" s="116">
        <f t="shared" si="47"/>
        <v>0</v>
      </c>
      <c r="E125" s="116">
        <f t="shared" si="47"/>
        <v>0</v>
      </c>
      <c r="F125" s="116">
        <f t="shared" si="47"/>
        <v>0</v>
      </c>
      <c r="G125" s="142">
        <f t="shared" si="47"/>
        <v>0</v>
      </c>
      <c r="H125" s="116">
        <f t="shared" si="47"/>
        <v>0</v>
      </c>
      <c r="I125" s="57"/>
      <c r="J125" s="57"/>
      <c r="K125" s="57"/>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c r="IL125" s="42"/>
      <c r="IM125" s="42"/>
      <c r="IN125" s="42"/>
    </row>
    <row r="126" spans="1:248" s="58" customFormat="1" x14ac:dyDescent="0.3">
      <c r="A126" s="61"/>
      <c r="B126" s="78" t="s">
        <v>368</v>
      </c>
      <c r="C126" s="116"/>
      <c r="D126" s="56"/>
      <c r="E126" s="56"/>
      <c r="F126" s="56"/>
      <c r="G126" s="141"/>
      <c r="H126" s="64"/>
      <c r="I126" s="57"/>
      <c r="J126" s="57"/>
      <c r="K126" s="57"/>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c r="IL126" s="42"/>
      <c r="IM126" s="42"/>
      <c r="IN126" s="42"/>
    </row>
    <row r="127" spans="1:248" s="58" customFormat="1" ht="60" x14ac:dyDescent="0.3">
      <c r="A127" s="61"/>
      <c r="B127" s="78" t="s">
        <v>370</v>
      </c>
      <c r="C127" s="116"/>
      <c r="D127" s="56"/>
      <c r="E127" s="56"/>
      <c r="F127" s="56"/>
      <c r="G127" s="141"/>
      <c r="H127" s="64"/>
      <c r="I127" s="57"/>
      <c r="J127" s="57"/>
      <c r="K127" s="57"/>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row>
    <row r="128" spans="1:248" s="58" customFormat="1" x14ac:dyDescent="0.3">
      <c r="A128" s="61"/>
      <c r="B128" s="78" t="s">
        <v>388</v>
      </c>
      <c r="C128" s="116">
        <f t="shared" ref="C128:H128" si="48">C129+C130</f>
        <v>0</v>
      </c>
      <c r="D128" s="116">
        <f t="shared" si="48"/>
        <v>5531000</v>
      </c>
      <c r="E128" s="116">
        <f t="shared" si="48"/>
        <v>11722000</v>
      </c>
      <c r="F128" s="116">
        <f t="shared" si="48"/>
        <v>11722000</v>
      </c>
      <c r="G128" s="142">
        <f t="shared" si="48"/>
        <v>7587279.3300000001</v>
      </c>
      <c r="H128" s="116">
        <f t="shared" si="48"/>
        <v>7587279.3300000001</v>
      </c>
      <c r="I128" s="57"/>
      <c r="J128" s="57"/>
      <c r="K128" s="57"/>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c r="IL128" s="42"/>
      <c r="IM128" s="42"/>
      <c r="IN128" s="42"/>
    </row>
    <row r="129" spans="1:248" s="58" customFormat="1" x14ac:dyDescent="0.3">
      <c r="A129" s="61"/>
      <c r="B129" s="78" t="s">
        <v>368</v>
      </c>
      <c r="C129" s="116"/>
      <c r="D129" s="56">
        <v>5531000</v>
      </c>
      <c r="E129" s="56">
        <v>11722000</v>
      </c>
      <c r="F129" s="56">
        <v>11722000</v>
      </c>
      <c r="G129" s="148">
        <v>7587279.3300000001</v>
      </c>
      <c r="H129" s="148">
        <v>7587279.3300000001</v>
      </c>
      <c r="I129" s="57"/>
      <c r="J129" s="57"/>
      <c r="K129" s="57"/>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c r="IL129" s="42"/>
      <c r="IM129" s="42"/>
      <c r="IN129" s="42"/>
    </row>
    <row r="130" spans="1:248" s="58" customFormat="1" ht="60" x14ac:dyDescent="0.3">
      <c r="A130" s="61"/>
      <c r="B130" s="78" t="s">
        <v>370</v>
      </c>
      <c r="C130" s="116"/>
      <c r="D130" s="56"/>
      <c r="E130" s="56"/>
      <c r="F130" s="56"/>
      <c r="G130" s="148"/>
      <c r="H130" s="79"/>
      <c r="I130" s="57"/>
      <c r="J130" s="57"/>
      <c r="K130" s="57"/>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c r="IL130" s="42"/>
      <c r="IM130" s="42"/>
      <c r="IN130" s="42"/>
    </row>
    <row r="131" spans="1:248" s="58" customFormat="1" ht="30" x14ac:dyDescent="0.3">
      <c r="A131" s="61"/>
      <c r="B131" s="80" t="s">
        <v>389</v>
      </c>
      <c r="C131" s="116">
        <f t="shared" ref="C131:H131" si="49">C132+C135+C138+C136+C137</f>
        <v>0</v>
      </c>
      <c r="D131" s="116">
        <f t="shared" si="49"/>
        <v>4882000</v>
      </c>
      <c r="E131" s="116">
        <f t="shared" si="49"/>
        <v>8679000</v>
      </c>
      <c r="F131" s="116">
        <f t="shared" si="49"/>
        <v>8679000</v>
      </c>
      <c r="G131" s="142">
        <f t="shared" si="49"/>
        <v>5234846.16</v>
      </c>
      <c r="H131" s="116">
        <f t="shared" si="49"/>
        <v>5234846.16</v>
      </c>
      <c r="I131" s="57"/>
      <c r="J131" s="57"/>
      <c r="K131" s="57"/>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c r="IL131" s="42"/>
      <c r="IM131" s="42"/>
      <c r="IN131" s="42"/>
    </row>
    <row r="132" spans="1:248" s="58" customFormat="1" x14ac:dyDescent="0.3">
      <c r="A132" s="61"/>
      <c r="B132" s="78" t="s">
        <v>390</v>
      </c>
      <c r="C132" s="116">
        <f t="shared" ref="C132:H132" si="50">C133+C134</f>
        <v>0</v>
      </c>
      <c r="D132" s="116">
        <f t="shared" si="50"/>
        <v>4777000</v>
      </c>
      <c r="E132" s="116">
        <f t="shared" si="50"/>
        <v>8522000</v>
      </c>
      <c r="F132" s="116">
        <f t="shared" si="50"/>
        <v>8522000</v>
      </c>
      <c r="G132" s="142">
        <f t="shared" si="50"/>
        <v>5167297.3099999996</v>
      </c>
      <c r="H132" s="116">
        <f t="shared" si="50"/>
        <v>5167297.3099999996</v>
      </c>
      <c r="I132" s="57"/>
      <c r="J132" s="57"/>
      <c r="K132" s="57"/>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c r="IL132" s="42"/>
      <c r="IM132" s="42"/>
      <c r="IN132" s="42"/>
    </row>
    <row r="133" spans="1:248" s="58" customFormat="1" ht="16.5" customHeight="1" x14ac:dyDescent="0.3">
      <c r="A133" s="61"/>
      <c r="B133" s="78" t="s">
        <v>368</v>
      </c>
      <c r="C133" s="116"/>
      <c r="D133" s="56">
        <v>4777000</v>
      </c>
      <c r="E133" s="56">
        <v>8522000</v>
      </c>
      <c r="F133" s="56">
        <v>8522000</v>
      </c>
      <c r="G133" s="141">
        <v>5167297.3099999996</v>
      </c>
      <c r="H133" s="141">
        <v>5167297.3099999996</v>
      </c>
      <c r="I133" s="57"/>
      <c r="J133" s="57"/>
      <c r="K133" s="57"/>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c r="IL133" s="42"/>
      <c r="IM133" s="42"/>
      <c r="IN133" s="42"/>
    </row>
    <row r="134" spans="1:248" s="58" customFormat="1" ht="60" x14ac:dyDescent="0.3">
      <c r="A134" s="61"/>
      <c r="B134" s="78" t="s">
        <v>370</v>
      </c>
      <c r="C134" s="116"/>
      <c r="D134" s="56"/>
      <c r="E134" s="56"/>
      <c r="F134" s="56"/>
      <c r="G134" s="141"/>
      <c r="H134" s="64"/>
      <c r="I134" s="57"/>
      <c r="J134" s="57"/>
      <c r="K134" s="57"/>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c r="IL134" s="42"/>
      <c r="IM134" s="42"/>
      <c r="IN134" s="42"/>
    </row>
    <row r="135" spans="1:248" s="58" customFormat="1" ht="16.5" customHeight="1" x14ac:dyDescent="0.3">
      <c r="A135" s="61"/>
      <c r="B135" s="78" t="s">
        <v>391</v>
      </c>
      <c r="C135" s="116"/>
      <c r="D135" s="56"/>
      <c r="E135" s="56"/>
      <c r="F135" s="56"/>
      <c r="G135" s="141"/>
      <c r="H135" s="64"/>
      <c r="I135" s="57"/>
      <c r="J135" s="57"/>
      <c r="K135" s="57"/>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c r="IL135" s="42"/>
      <c r="IM135" s="42"/>
      <c r="IN135" s="42"/>
    </row>
    <row r="136" spans="1:248" ht="30" x14ac:dyDescent="0.3">
      <c r="A136" s="54"/>
      <c r="B136" s="78" t="s">
        <v>392</v>
      </c>
      <c r="C136" s="116"/>
      <c r="D136" s="56">
        <v>100000</v>
      </c>
      <c r="E136" s="56">
        <v>143000</v>
      </c>
      <c r="F136" s="56">
        <v>143000</v>
      </c>
      <c r="G136" s="141">
        <v>58483.49</v>
      </c>
      <c r="H136" s="141">
        <v>58483.49</v>
      </c>
      <c r="I136" s="57"/>
      <c r="J136" s="57"/>
      <c r="K136" s="57"/>
    </row>
    <row r="137" spans="1:248" ht="16.5" customHeight="1" x14ac:dyDescent="0.3">
      <c r="A137" s="54"/>
      <c r="B137" s="78" t="s">
        <v>393</v>
      </c>
      <c r="C137" s="116"/>
      <c r="D137" s="56">
        <v>5000</v>
      </c>
      <c r="E137" s="56">
        <v>14000</v>
      </c>
      <c r="F137" s="56">
        <v>14000</v>
      </c>
      <c r="G137" s="141">
        <v>9065.36</v>
      </c>
      <c r="H137" s="141">
        <v>9065.36</v>
      </c>
      <c r="I137" s="57"/>
      <c r="J137" s="57"/>
      <c r="K137" s="57"/>
    </row>
    <row r="138" spans="1:248" s="58" customFormat="1" ht="16.5" customHeight="1" x14ac:dyDescent="0.3">
      <c r="A138" s="61"/>
      <c r="B138" s="78" t="s">
        <v>394</v>
      </c>
      <c r="C138" s="116">
        <f>C139+C140</f>
        <v>0</v>
      </c>
      <c r="D138" s="116">
        <f t="shared" ref="D138:H138" si="51">D139+D140</f>
        <v>0</v>
      </c>
      <c r="E138" s="116">
        <f t="shared" si="51"/>
        <v>0</v>
      </c>
      <c r="F138" s="116">
        <f t="shared" si="51"/>
        <v>0</v>
      </c>
      <c r="G138" s="142">
        <f t="shared" si="51"/>
        <v>0</v>
      </c>
      <c r="H138" s="116">
        <f t="shared" si="51"/>
        <v>0</v>
      </c>
      <c r="I138" s="57"/>
      <c r="J138" s="57"/>
      <c r="K138" s="57"/>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c r="IL138" s="42"/>
      <c r="IM138" s="42"/>
      <c r="IN138" s="42"/>
    </row>
    <row r="139" spans="1:248" s="58" customFormat="1" ht="16.5" customHeight="1" x14ac:dyDescent="0.3">
      <c r="A139" s="61"/>
      <c r="B139" s="78" t="s">
        <v>368</v>
      </c>
      <c r="C139" s="116"/>
      <c r="D139" s="56"/>
      <c r="E139" s="56"/>
      <c r="F139" s="56"/>
      <c r="G139" s="141"/>
      <c r="H139" s="64"/>
      <c r="I139" s="57"/>
      <c r="J139" s="57"/>
      <c r="K139" s="57"/>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c r="IL139" s="42"/>
      <c r="IM139" s="42"/>
      <c r="IN139" s="42"/>
    </row>
    <row r="140" spans="1:248" s="58" customFormat="1" ht="60" x14ac:dyDescent="0.3">
      <c r="A140" s="61"/>
      <c r="B140" s="78" t="s">
        <v>370</v>
      </c>
      <c r="C140" s="116"/>
      <c r="D140" s="56"/>
      <c r="E140" s="56"/>
      <c r="F140" s="56"/>
      <c r="G140" s="141"/>
      <c r="H140" s="64"/>
      <c r="I140" s="57"/>
      <c r="J140" s="57"/>
      <c r="K140" s="57"/>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c r="IL140" s="42"/>
      <c r="IM140" s="42"/>
      <c r="IN140" s="42"/>
    </row>
    <row r="141" spans="1:248" s="58" customFormat="1" ht="16.5" customHeight="1" x14ac:dyDescent="0.3">
      <c r="A141" s="61"/>
      <c r="B141" s="65" t="s">
        <v>361</v>
      </c>
      <c r="C141" s="116"/>
      <c r="D141" s="56"/>
      <c r="E141" s="56"/>
      <c r="F141" s="56"/>
      <c r="G141" s="141"/>
      <c r="H141" s="64"/>
      <c r="I141" s="57"/>
      <c r="J141" s="57"/>
      <c r="K141" s="57"/>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c r="IL141" s="42"/>
      <c r="IM141" s="42"/>
      <c r="IN141" s="42"/>
    </row>
    <row r="142" spans="1:248" s="58" customFormat="1" ht="30" x14ac:dyDescent="0.3">
      <c r="A142" s="61" t="s">
        <v>395</v>
      </c>
      <c r="B142" s="59" t="s">
        <v>396</v>
      </c>
      <c r="C142" s="116">
        <f t="shared" ref="C142:H142" si="52">C143+C146+C149+C152+C153+C154+C155+C158+C159+C160</f>
        <v>0</v>
      </c>
      <c r="D142" s="116">
        <f t="shared" si="52"/>
        <v>1007110</v>
      </c>
      <c r="E142" s="116">
        <f t="shared" si="52"/>
        <v>1704110</v>
      </c>
      <c r="F142" s="116">
        <f t="shared" si="52"/>
        <v>1704110</v>
      </c>
      <c r="G142" s="142">
        <f t="shared" si="52"/>
        <v>884903.33</v>
      </c>
      <c r="H142" s="116">
        <f t="shared" si="52"/>
        <v>884903.33</v>
      </c>
      <c r="I142" s="57"/>
      <c r="J142" s="57"/>
      <c r="K142" s="57"/>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c r="IL142" s="42"/>
      <c r="IM142" s="42"/>
      <c r="IN142" s="42"/>
    </row>
    <row r="143" spans="1:248" s="58" customFormat="1" x14ac:dyDescent="0.3">
      <c r="A143" s="61"/>
      <c r="B143" s="62" t="s">
        <v>384</v>
      </c>
      <c r="C143" s="116">
        <f t="shared" ref="C143:H143" si="53">C144+C145</f>
        <v>0</v>
      </c>
      <c r="D143" s="116">
        <f t="shared" si="53"/>
        <v>426110</v>
      </c>
      <c r="E143" s="116">
        <f t="shared" si="53"/>
        <v>645110</v>
      </c>
      <c r="F143" s="116">
        <f t="shared" si="53"/>
        <v>645110</v>
      </c>
      <c r="G143" s="142">
        <f t="shared" si="53"/>
        <v>434980</v>
      </c>
      <c r="H143" s="116">
        <f t="shared" si="53"/>
        <v>434980</v>
      </c>
      <c r="I143" s="57"/>
      <c r="J143" s="57"/>
      <c r="K143" s="57"/>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c r="IL143" s="42"/>
      <c r="IM143" s="42"/>
      <c r="IN143" s="42"/>
    </row>
    <row r="144" spans="1:248" s="58" customFormat="1" x14ac:dyDescent="0.3">
      <c r="A144" s="61"/>
      <c r="B144" s="62" t="s">
        <v>368</v>
      </c>
      <c r="C144" s="116"/>
      <c r="D144" s="56">
        <v>426000</v>
      </c>
      <c r="E144" s="56">
        <v>645000</v>
      </c>
      <c r="F144" s="56">
        <v>645000</v>
      </c>
      <c r="G144" s="141">
        <v>434980</v>
      </c>
      <c r="H144" s="141">
        <v>434980</v>
      </c>
      <c r="I144" s="57"/>
      <c r="J144" s="57"/>
      <c r="K144" s="57"/>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c r="IL144" s="42"/>
      <c r="IM144" s="42"/>
      <c r="IN144" s="42"/>
    </row>
    <row r="145" spans="1:254" s="58" customFormat="1" ht="45" customHeight="1" x14ac:dyDescent="0.3">
      <c r="A145" s="61"/>
      <c r="B145" s="62" t="s">
        <v>370</v>
      </c>
      <c r="C145" s="116"/>
      <c r="D145" s="56">
        <v>110</v>
      </c>
      <c r="E145" s="56">
        <v>110</v>
      </c>
      <c r="F145" s="56">
        <v>110</v>
      </c>
      <c r="G145" s="141"/>
      <c r="H145" s="64"/>
      <c r="I145" s="57"/>
      <c r="J145" s="57"/>
      <c r="K145" s="57"/>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c r="IL145" s="42"/>
      <c r="IM145" s="42"/>
      <c r="IN145" s="42"/>
    </row>
    <row r="146" spans="1:254" s="58" customFormat="1" ht="30" x14ac:dyDescent="0.3">
      <c r="A146" s="61"/>
      <c r="B146" s="81" t="s">
        <v>397</v>
      </c>
      <c r="C146" s="116">
        <f t="shared" ref="C146:H146" si="54">C147+C148</f>
        <v>0</v>
      </c>
      <c r="D146" s="116">
        <f t="shared" si="54"/>
        <v>282000</v>
      </c>
      <c r="E146" s="116">
        <f t="shared" si="54"/>
        <v>518000</v>
      </c>
      <c r="F146" s="116">
        <f t="shared" si="54"/>
        <v>518000</v>
      </c>
      <c r="G146" s="142">
        <f t="shared" si="54"/>
        <v>243532.85</v>
      </c>
      <c r="H146" s="116">
        <f t="shared" si="54"/>
        <v>243532.85</v>
      </c>
      <c r="I146" s="57"/>
      <c r="J146" s="57"/>
      <c r="K146" s="57"/>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c r="IL146" s="42"/>
      <c r="IM146" s="42"/>
      <c r="IN146" s="42"/>
    </row>
    <row r="147" spans="1:254" s="58" customFormat="1" ht="16.5" customHeight="1" x14ac:dyDescent="0.3">
      <c r="A147" s="61"/>
      <c r="B147" s="81" t="s">
        <v>368</v>
      </c>
      <c r="C147" s="116"/>
      <c r="D147" s="56">
        <v>282000</v>
      </c>
      <c r="E147" s="56">
        <v>518000</v>
      </c>
      <c r="F147" s="56">
        <v>518000</v>
      </c>
      <c r="G147" s="141">
        <v>243532.85</v>
      </c>
      <c r="H147" s="141">
        <v>243532.85</v>
      </c>
      <c r="I147" s="57"/>
      <c r="J147" s="57"/>
      <c r="K147" s="57"/>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c r="IL147" s="42"/>
      <c r="IM147" s="42"/>
      <c r="IN147" s="42"/>
    </row>
    <row r="148" spans="1:254" s="58" customFormat="1" ht="60" x14ac:dyDescent="0.3">
      <c r="A148" s="61"/>
      <c r="B148" s="81" t="s">
        <v>370</v>
      </c>
      <c r="C148" s="116"/>
      <c r="D148" s="56"/>
      <c r="E148" s="56"/>
      <c r="F148" s="56"/>
      <c r="G148" s="141"/>
      <c r="H148" s="64"/>
      <c r="I148" s="57"/>
      <c r="J148" s="57"/>
      <c r="K148" s="57"/>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c r="IL148" s="42"/>
      <c r="IM148" s="42"/>
      <c r="IN148" s="42"/>
    </row>
    <row r="149" spans="1:254" s="58" customFormat="1" x14ac:dyDescent="0.3">
      <c r="A149" s="61"/>
      <c r="B149" s="82" t="s">
        <v>398</v>
      </c>
      <c r="C149" s="116">
        <f t="shared" ref="C149:H149" si="55">C150+C151</f>
        <v>0</v>
      </c>
      <c r="D149" s="116">
        <f t="shared" si="55"/>
        <v>299000</v>
      </c>
      <c r="E149" s="116">
        <f t="shared" si="55"/>
        <v>541000</v>
      </c>
      <c r="F149" s="116">
        <f t="shared" si="55"/>
        <v>541000</v>
      </c>
      <c r="G149" s="142">
        <f t="shared" si="55"/>
        <v>206390.48</v>
      </c>
      <c r="H149" s="116">
        <f t="shared" si="55"/>
        <v>206390.48</v>
      </c>
      <c r="I149" s="57"/>
      <c r="J149" s="57"/>
      <c r="K149" s="57"/>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c r="IL149" s="42"/>
      <c r="IM149" s="42"/>
      <c r="IN149" s="42"/>
    </row>
    <row r="150" spans="1:254" s="58" customFormat="1" ht="16.5" customHeight="1" x14ac:dyDescent="0.3">
      <c r="A150" s="61"/>
      <c r="B150" s="82" t="s">
        <v>368</v>
      </c>
      <c r="C150" s="116"/>
      <c r="D150" s="56">
        <v>299000</v>
      </c>
      <c r="E150" s="56">
        <v>541000</v>
      </c>
      <c r="F150" s="56">
        <v>541000</v>
      </c>
      <c r="G150" s="141">
        <v>206390.48</v>
      </c>
      <c r="H150" s="141">
        <v>206390.48</v>
      </c>
      <c r="I150" s="57"/>
      <c r="J150" s="57"/>
      <c r="K150" s="57"/>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c r="IL150" s="42"/>
      <c r="IM150" s="42"/>
      <c r="IN150" s="42"/>
    </row>
    <row r="151" spans="1:254" s="58" customFormat="1" ht="16.5" customHeight="1" x14ac:dyDescent="0.3">
      <c r="A151" s="54"/>
      <c r="B151" s="82" t="s">
        <v>370</v>
      </c>
      <c r="C151" s="116"/>
      <c r="D151" s="56"/>
      <c r="E151" s="56"/>
      <c r="F151" s="56"/>
      <c r="G151" s="141"/>
      <c r="H151" s="64"/>
      <c r="I151" s="57"/>
      <c r="J151" s="57"/>
      <c r="K151" s="57"/>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c r="IL151" s="42"/>
      <c r="IM151" s="42"/>
      <c r="IN151" s="42"/>
    </row>
    <row r="152" spans="1:254" s="58" customFormat="1" ht="16.5" customHeight="1" x14ac:dyDescent="0.3">
      <c r="A152" s="61"/>
      <c r="B152" s="82" t="s">
        <v>399</v>
      </c>
      <c r="C152" s="116"/>
      <c r="D152" s="56"/>
      <c r="E152" s="56"/>
      <c r="F152" s="56"/>
      <c r="G152" s="141"/>
      <c r="H152" s="64"/>
      <c r="I152" s="57"/>
      <c r="J152" s="57"/>
      <c r="K152" s="57"/>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c r="IL152" s="42"/>
      <c r="IM152" s="42"/>
      <c r="IN152" s="42"/>
    </row>
    <row r="153" spans="1:254" s="58" customFormat="1" ht="16.5" customHeight="1" x14ac:dyDescent="0.3">
      <c r="A153" s="61"/>
      <c r="B153" s="82" t="s">
        <v>400</v>
      </c>
      <c r="C153" s="116"/>
      <c r="D153" s="56"/>
      <c r="E153" s="56"/>
      <c r="F153" s="56"/>
      <c r="G153" s="141"/>
      <c r="H153" s="64"/>
      <c r="I153" s="57"/>
      <c r="J153" s="57"/>
      <c r="K153" s="57"/>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c r="IL153" s="42"/>
      <c r="IM153" s="42"/>
      <c r="IN153" s="42"/>
    </row>
    <row r="154" spans="1:254" ht="16.5" customHeight="1" x14ac:dyDescent="0.3">
      <c r="A154" s="61"/>
      <c r="B154" s="62" t="s">
        <v>381</v>
      </c>
      <c r="C154" s="116"/>
      <c r="D154" s="56"/>
      <c r="E154" s="56"/>
      <c r="F154" s="56"/>
      <c r="G154" s="141"/>
      <c r="H154" s="64"/>
      <c r="I154" s="57"/>
      <c r="J154" s="57"/>
      <c r="K154" s="57"/>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c r="DV154" s="58"/>
      <c r="DW154" s="58"/>
      <c r="DX154" s="58"/>
      <c r="DY154" s="58"/>
      <c r="DZ154" s="58"/>
      <c r="EA154" s="58"/>
      <c r="EB154" s="58"/>
      <c r="EC154" s="58"/>
      <c r="ED154" s="58"/>
      <c r="EE154" s="58"/>
      <c r="EF154" s="58"/>
      <c r="EG154" s="58"/>
      <c r="EH154" s="58"/>
      <c r="EI154" s="58"/>
      <c r="EJ154" s="58"/>
      <c r="EK154" s="58"/>
      <c r="EL154" s="58"/>
      <c r="EM154" s="58"/>
      <c r="EN154" s="58"/>
      <c r="EO154" s="58"/>
      <c r="EP154" s="58"/>
      <c r="EQ154" s="58"/>
      <c r="ER154" s="58"/>
      <c r="ES154" s="58"/>
      <c r="ET154" s="58"/>
      <c r="EU154" s="58"/>
      <c r="EV154" s="58"/>
      <c r="EW154" s="58"/>
      <c r="EX154" s="58"/>
      <c r="EY154" s="58"/>
      <c r="EZ154" s="58"/>
      <c r="FA154" s="58"/>
      <c r="FB154" s="58"/>
      <c r="FC154" s="58"/>
      <c r="FD154" s="58"/>
      <c r="FE154" s="58"/>
      <c r="FF154" s="58"/>
      <c r="FG154" s="58"/>
      <c r="FH154" s="58"/>
      <c r="FI154" s="58"/>
      <c r="FJ154" s="58"/>
      <c r="FK154" s="58"/>
      <c r="FL154" s="58"/>
      <c r="FM154" s="58"/>
      <c r="FN154" s="58"/>
      <c r="FO154" s="58"/>
      <c r="FP154" s="58"/>
      <c r="FQ154" s="58"/>
      <c r="FR154" s="58"/>
      <c r="FS154" s="58"/>
      <c r="FT154" s="58"/>
      <c r="FU154" s="58"/>
      <c r="FV154" s="58"/>
      <c r="FW154" s="58"/>
      <c r="FX154" s="58"/>
      <c r="FY154" s="58"/>
      <c r="FZ154" s="58"/>
      <c r="GA154" s="58"/>
      <c r="GB154" s="58"/>
      <c r="GC154" s="58"/>
      <c r="GD154" s="58"/>
      <c r="GE154" s="58"/>
      <c r="GF154" s="58"/>
      <c r="GG154" s="58"/>
      <c r="GH154" s="58"/>
      <c r="GI154" s="58"/>
      <c r="GJ154" s="58"/>
      <c r="GK154" s="58"/>
      <c r="GL154" s="58"/>
      <c r="GM154" s="58"/>
      <c r="GN154" s="58"/>
      <c r="GO154" s="58"/>
      <c r="GP154" s="58"/>
      <c r="GQ154" s="58"/>
      <c r="GR154" s="58"/>
      <c r="GS154" s="58"/>
      <c r="GT154" s="58"/>
      <c r="GU154" s="58"/>
      <c r="GV154" s="58"/>
      <c r="GW154" s="58"/>
      <c r="GX154" s="58"/>
      <c r="GY154" s="58"/>
      <c r="GZ154" s="58"/>
      <c r="HA154" s="58"/>
      <c r="HB154" s="58"/>
      <c r="HC154" s="58"/>
      <c r="HD154" s="58"/>
      <c r="HE154" s="58"/>
      <c r="HF154" s="58"/>
      <c r="HG154" s="58"/>
      <c r="HH154" s="58"/>
      <c r="HI154" s="58"/>
      <c r="HJ154" s="58"/>
      <c r="HK154" s="58"/>
      <c r="HL154" s="58"/>
      <c r="HM154" s="58"/>
      <c r="HN154" s="58"/>
      <c r="HO154" s="58"/>
      <c r="HP154" s="58"/>
      <c r="HQ154" s="58"/>
      <c r="HR154" s="58"/>
      <c r="HS154" s="58"/>
      <c r="HT154" s="58"/>
      <c r="HU154" s="58"/>
      <c r="HV154" s="58"/>
      <c r="HW154" s="58"/>
      <c r="HX154" s="58"/>
      <c r="HY154" s="58"/>
      <c r="HZ154" s="58"/>
      <c r="IA154" s="58"/>
      <c r="IB154" s="58"/>
      <c r="IC154" s="58"/>
      <c r="ID154" s="58"/>
      <c r="IE154" s="58"/>
      <c r="IF154" s="58"/>
      <c r="IG154" s="58"/>
      <c r="IH154" s="58"/>
      <c r="II154" s="58"/>
      <c r="IJ154" s="58"/>
      <c r="IK154" s="58"/>
      <c r="IL154" s="58"/>
      <c r="IM154" s="58"/>
      <c r="IO154" s="58"/>
      <c r="IP154" s="58"/>
      <c r="IQ154" s="58"/>
      <c r="IR154" s="58"/>
      <c r="IS154" s="58"/>
      <c r="IT154" s="58"/>
    </row>
    <row r="155" spans="1:254" x14ac:dyDescent="0.3">
      <c r="A155" s="54"/>
      <c r="B155" s="82" t="s">
        <v>401</v>
      </c>
      <c r="C155" s="116">
        <f t="shared" ref="C155:H155" si="56">C156+C157</f>
        <v>0</v>
      </c>
      <c r="D155" s="116">
        <f t="shared" si="56"/>
        <v>0</v>
      </c>
      <c r="E155" s="116">
        <f t="shared" si="56"/>
        <v>0</v>
      </c>
      <c r="F155" s="116">
        <f t="shared" si="56"/>
        <v>0</v>
      </c>
      <c r="G155" s="142">
        <f t="shared" si="56"/>
        <v>0</v>
      </c>
      <c r="H155" s="116">
        <f t="shared" si="56"/>
        <v>0</v>
      </c>
      <c r="I155" s="57"/>
      <c r="J155" s="57"/>
      <c r="K155" s="57"/>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c r="DV155" s="58"/>
      <c r="DW155" s="58"/>
      <c r="DX155" s="58"/>
      <c r="DY155" s="58"/>
      <c r="DZ155" s="58"/>
      <c r="EA155" s="58"/>
      <c r="EB155" s="58"/>
      <c r="EC155" s="58"/>
      <c r="ED155" s="58"/>
      <c r="EE155" s="58"/>
      <c r="EF155" s="58"/>
      <c r="EG155" s="58"/>
      <c r="EH155" s="58"/>
      <c r="EI155" s="58"/>
      <c r="EJ155" s="58"/>
      <c r="EK155" s="58"/>
      <c r="EL155" s="58"/>
      <c r="EM155" s="58"/>
      <c r="EN155" s="58"/>
      <c r="EO155" s="58"/>
      <c r="EP155" s="58"/>
      <c r="EQ155" s="58"/>
      <c r="ER155" s="58"/>
      <c r="ES155" s="58"/>
      <c r="ET155" s="58"/>
      <c r="EU155" s="58"/>
      <c r="EV155" s="58"/>
      <c r="EW155" s="58"/>
      <c r="EX155" s="58"/>
      <c r="EY155" s="58"/>
      <c r="EZ155" s="58"/>
      <c r="FA155" s="58"/>
      <c r="FB155" s="58"/>
      <c r="FC155" s="58"/>
      <c r="FD155" s="58"/>
      <c r="FE155" s="58"/>
      <c r="FF155" s="58"/>
      <c r="FG155" s="58"/>
      <c r="FH155" s="58"/>
      <c r="FI155" s="58"/>
      <c r="FJ155" s="58"/>
      <c r="FK155" s="58"/>
      <c r="FL155" s="58"/>
      <c r="FM155" s="58"/>
      <c r="FN155" s="58"/>
      <c r="FO155" s="58"/>
      <c r="FP155" s="58"/>
      <c r="FQ155" s="58"/>
      <c r="FR155" s="58"/>
      <c r="FS155" s="58"/>
      <c r="FT155" s="58"/>
      <c r="FU155" s="58"/>
      <c r="FV155" s="58"/>
      <c r="FW155" s="58"/>
      <c r="FX155" s="58"/>
      <c r="FY155" s="58"/>
      <c r="FZ155" s="58"/>
      <c r="GA155" s="58"/>
      <c r="GB155" s="58"/>
      <c r="GC155" s="58"/>
      <c r="GD155" s="58"/>
      <c r="GE155" s="58"/>
      <c r="GF155" s="58"/>
      <c r="GG155" s="58"/>
      <c r="GH155" s="58"/>
      <c r="GI155" s="58"/>
      <c r="GJ155" s="58"/>
      <c r="GK155" s="58"/>
      <c r="GL155" s="58"/>
      <c r="GM155" s="58"/>
      <c r="GN155" s="58"/>
      <c r="GO155" s="58"/>
      <c r="GP155" s="58"/>
      <c r="GQ155" s="58"/>
      <c r="GR155" s="58"/>
      <c r="GS155" s="58"/>
      <c r="GT155" s="58"/>
      <c r="GU155" s="58"/>
      <c r="GV155" s="58"/>
      <c r="GW155" s="58"/>
      <c r="GX155" s="58"/>
      <c r="GY155" s="58"/>
      <c r="GZ155" s="58"/>
      <c r="HA155" s="58"/>
      <c r="HB155" s="58"/>
      <c r="HC155" s="58"/>
      <c r="HD155" s="58"/>
      <c r="HE155" s="58"/>
      <c r="HF155" s="58"/>
      <c r="HG155" s="58"/>
      <c r="HH155" s="58"/>
      <c r="HI155" s="58"/>
      <c r="HJ155" s="58"/>
      <c r="HK155" s="58"/>
      <c r="HL155" s="58"/>
      <c r="HM155" s="58"/>
      <c r="HN155" s="58"/>
      <c r="HO155" s="58"/>
      <c r="HP155" s="58"/>
      <c r="HQ155" s="58"/>
      <c r="HR155" s="58"/>
      <c r="HS155" s="58"/>
      <c r="HT155" s="58"/>
      <c r="HU155" s="58"/>
      <c r="HV155" s="58"/>
      <c r="HW155" s="58"/>
      <c r="HX155" s="58"/>
      <c r="HY155" s="58"/>
      <c r="HZ155" s="58"/>
      <c r="IA155" s="58"/>
      <c r="IB155" s="58"/>
      <c r="IC155" s="58"/>
      <c r="ID155" s="58"/>
      <c r="IE155" s="58"/>
      <c r="IF155" s="58"/>
      <c r="IG155" s="58"/>
      <c r="IH155" s="58"/>
      <c r="II155" s="58"/>
      <c r="IJ155" s="58"/>
      <c r="IK155" s="58"/>
      <c r="IL155" s="58"/>
      <c r="IM155" s="58"/>
      <c r="IO155" s="58"/>
      <c r="IP155" s="58"/>
      <c r="IQ155" s="58"/>
      <c r="IR155" s="58"/>
      <c r="IS155" s="58"/>
      <c r="IT155" s="58"/>
    </row>
    <row r="156" spans="1:254" x14ac:dyDescent="0.3">
      <c r="A156" s="61"/>
      <c r="B156" s="82" t="s">
        <v>368</v>
      </c>
      <c r="C156" s="116"/>
      <c r="D156" s="56"/>
      <c r="E156" s="56"/>
      <c r="F156" s="56"/>
      <c r="G156" s="149"/>
      <c r="H156" s="83"/>
      <c r="I156" s="57"/>
      <c r="J156" s="57"/>
      <c r="K156" s="57"/>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c r="DV156" s="58"/>
      <c r="DW156" s="58"/>
      <c r="DX156" s="58"/>
      <c r="DY156" s="58"/>
      <c r="DZ156" s="58"/>
      <c r="EA156" s="58"/>
      <c r="EB156" s="58"/>
      <c r="EC156" s="58"/>
      <c r="ED156" s="58"/>
      <c r="EE156" s="58"/>
      <c r="EF156" s="58"/>
      <c r="EG156" s="58"/>
      <c r="EH156" s="58"/>
      <c r="EI156" s="58"/>
      <c r="EJ156" s="58"/>
      <c r="EK156" s="58"/>
      <c r="EL156" s="58"/>
      <c r="EM156" s="58"/>
      <c r="EN156" s="58"/>
      <c r="EO156" s="58"/>
      <c r="EP156" s="58"/>
      <c r="EQ156" s="58"/>
      <c r="ER156" s="58"/>
      <c r="ES156" s="58"/>
      <c r="ET156" s="58"/>
      <c r="EU156" s="58"/>
      <c r="EV156" s="58"/>
      <c r="EW156" s="58"/>
      <c r="EX156" s="58"/>
      <c r="EY156" s="58"/>
      <c r="EZ156" s="58"/>
      <c r="FA156" s="58"/>
      <c r="FB156" s="58"/>
      <c r="FC156" s="58"/>
      <c r="FD156" s="58"/>
      <c r="FE156" s="58"/>
      <c r="FF156" s="58"/>
      <c r="FG156" s="58"/>
      <c r="FH156" s="58"/>
      <c r="FI156" s="58"/>
      <c r="FJ156" s="58"/>
      <c r="FK156" s="58"/>
      <c r="FL156" s="58"/>
      <c r="FM156" s="58"/>
      <c r="FN156" s="58"/>
      <c r="FO156" s="58"/>
      <c r="FP156" s="58"/>
      <c r="FQ156" s="58"/>
      <c r="FR156" s="58"/>
      <c r="FS156" s="58"/>
      <c r="FT156" s="58"/>
      <c r="FU156" s="58"/>
      <c r="FV156" s="58"/>
      <c r="FW156" s="58"/>
      <c r="FX156" s="58"/>
      <c r="FY156" s="58"/>
      <c r="FZ156" s="58"/>
      <c r="GA156" s="58"/>
      <c r="GB156" s="58"/>
      <c r="GC156" s="58"/>
      <c r="GD156" s="58"/>
      <c r="GE156" s="58"/>
      <c r="GF156" s="58"/>
      <c r="GG156" s="58"/>
      <c r="GH156" s="58"/>
      <c r="GI156" s="58"/>
      <c r="GJ156" s="58"/>
      <c r="GK156" s="58"/>
      <c r="GL156" s="58"/>
      <c r="GM156" s="58"/>
      <c r="GN156" s="58"/>
      <c r="GO156" s="58"/>
      <c r="GP156" s="58"/>
      <c r="GQ156" s="58"/>
      <c r="GR156" s="58"/>
      <c r="GS156" s="58"/>
      <c r="GT156" s="58"/>
      <c r="GU156" s="58"/>
      <c r="GV156" s="58"/>
      <c r="GW156" s="58"/>
      <c r="GX156" s="58"/>
      <c r="GY156" s="58"/>
      <c r="GZ156" s="58"/>
      <c r="HA156" s="58"/>
      <c r="HB156" s="58"/>
      <c r="HC156" s="58"/>
      <c r="HD156" s="58"/>
      <c r="HE156" s="58"/>
      <c r="HF156" s="58"/>
      <c r="HG156" s="58"/>
      <c r="HH156" s="58"/>
      <c r="HI156" s="58"/>
      <c r="HJ156" s="58"/>
      <c r="HK156" s="58"/>
      <c r="HL156" s="58"/>
      <c r="HM156" s="58"/>
      <c r="HN156" s="58"/>
      <c r="HO156" s="58"/>
      <c r="HP156" s="58"/>
      <c r="HQ156" s="58"/>
      <c r="HR156" s="58"/>
      <c r="HS156" s="58"/>
      <c r="HT156" s="58"/>
      <c r="HU156" s="58"/>
      <c r="HV156" s="58"/>
      <c r="HW156" s="58"/>
      <c r="HX156" s="58"/>
      <c r="HY156" s="58"/>
      <c r="HZ156" s="58"/>
      <c r="IA156" s="58"/>
      <c r="IB156" s="58"/>
      <c r="IC156" s="58"/>
      <c r="ID156" s="58"/>
      <c r="IE156" s="58"/>
      <c r="IF156" s="58"/>
      <c r="IG156" s="58"/>
      <c r="IH156" s="58"/>
      <c r="II156" s="58"/>
      <c r="IJ156" s="58"/>
      <c r="IK156" s="58"/>
      <c r="IL156" s="58"/>
      <c r="IM156" s="58"/>
    </row>
    <row r="157" spans="1:254" ht="60" x14ac:dyDescent="0.3">
      <c r="A157" s="61"/>
      <c r="B157" s="82" t="s">
        <v>370</v>
      </c>
      <c r="C157" s="116"/>
      <c r="D157" s="56"/>
      <c r="E157" s="56"/>
      <c r="F157" s="56"/>
      <c r="G157" s="149"/>
      <c r="H157" s="83"/>
      <c r="I157" s="57"/>
      <c r="J157" s="57"/>
      <c r="K157" s="57"/>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c r="DV157" s="58"/>
      <c r="DW157" s="58"/>
      <c r="DX157" s="58"/>
      <c r="DY157" s="58"/>
      <c r="DZ157" s="58"/>
      <c r="EA157" s="58"/>
      <c r="EB157" s="58"/>
      <c r="EC157" s="58"/>
      <c r="ED157" s="58"/>
      <c r="EE157" s="58"/>
      <c r="EF157" s="58"/>
      <c r="EG157" s="58"/>
      <c r="EH157" s="58"/>
      <c r="EI157" s="58"/>
      <c r="EJ157" s="58"/>
      <c r="EK157" s="58"/>
      <c r="EL157" s="58"/>
      <c r="EM157" s="58"/>
      <c r="EN157" s="58"/>
      <c r="EO157" s="58"/>
      <c r="EP157" s="58"/>
      <c r="EQ157" s="58"/>
      <c r="ER157" s="58"/>
      <c r="ES157" s="58"/>
      <c r="ET157" s="58"/>
      <c r="EU157" s="58"/>
      <c r="EV157" s="58"/>
      <c r="EW157" s="58"/>
      <c r="EX157" s="58"/>
      <c r="EY157" s="58"/>
      <c r="EZ157" s="58"/>
      <c r="FA157" s="58"/>
      <c r="FB157" s="58"/>
      <c r="FC157" s="58"/>
      <c r="FD157" s="58"/>
      <c r="FE157" s="58"/>
      <c r="FF157" s="58"/>
      <c r="FG157" s="58"/>
      <c r="FH157" s="58"/>
      <c r="FI157" s="58"/>
      <c r="FJ157" s="58"/>
      <c r="FK157" s="58"/>
      <c r="FL157" s="58"/>
      <c r="FM157" s="58"/>
      <c r="FN157" s="58"/>
      <c r="FO157" s="58"/>
      <c r="FP157" s="58"/>
      <c r="FQ157" s="58"/>
      <c r="FR157" s="58"/>
      <c r="FS157" s="58"/>
      <c r="FT157" s="58"/>
      <c r="FU157" s="58"/>
      <c r="FV157" s="58"/>
      <c r="FW157" s="58"/>
      <c r="FX157" s="58"/>
      <c r="FY157" s="58"/>
      <c r="FZ157" s="58"/>
      <c r="GA157" s="58"/>
      <c r="GB157" s="58"/>
      <c r="GC157" s="58"/>
      <c r="GD157" s="58"/>
      <c r="GE157" s="58"/>
      <c r="GF157" s="58"/>
      <c r="GG157" s="58"/>
      <c r="GH157" s="58"/>
      <c r="GI157" s="58"/>
      <c r="GJ157" s="58"/>
      <c r="GK157" s="58"/>
      <c r="GL157" s="58"/>
      <c r="GM157" s="58"/>
      <c r="GN157" s="58"/>
      <c r="GO157" s="58"/>
      <c r="GP157" s="58"/>
      <c r="GQ157" s="58"/>
      <c r="GR157" s="58"/>
      <c r="GS157" s="58"/>
      <c r="GT157" s="58"/>
      <c r="GU157" s="58"/>
      <c r="GV157" s="58"/>
      <c r="GW157" s="58"/>
      <c r="GX157" s="58"/>
      <c r="GY157" s="58"/>
      <c r="GZ157" s="58"/>
      <c r="HA157" s="58"/>
      <c r="HB157" s="58"/>
      <c r="HC157" s="58"/>
      <c r="HD157" s="58"/>
      <c r="HE157" s="58"/>
      <c r="HF157" s="58"/>
      <c r="HG157" s="58"/>
      <c r="HH157" s="58"/>
      <c r="HI157" s="58"/>
      <c r="HJ157" s="58"/>
      <c r="HK157" s="58"/>
      <c r="HL157" s="58"/>
      <c r="HM157" s="58"/>
      <c r="HN157" s="58"/>
      <c r="HO157" s="58"/>
      <c r="HP157" s="58"/>
      <c r="HQ157" s="58"/>
      <c r="HR157" s="58"/>
      <c r="HS157" s="58"/>
      <c r="HT157" s="58"/>
      <c r="HU157" s="58"/>
      <c r="HV157" s="58"/>
      <c r="HW157" s="58"/>
      <c r="HX157" s="58"/>
      <c r="HY157" s="58"/>
      <c r="HZ157" s="58"/>
      <c r="IA157" s="58"/>
      <c r="IB157" s="58"/>
      <c r="IC157" s="58"/>
      <c r="ID157" s="58"/>
      <c r="IE157" s="58"/>
      <c r="IF157" s="58"/>
      <c r="IG157" s="58"/>
      <c r="IH157" s="58"/>
      <c r="II157" s="58"/>
      <c r="IJ157" s="58"/>
      <c r="IK157" s="58"/>
      <c r="IL157" s="58"/>
      <c r="IM157" s="58"/>
    </row>
    <row r="158" spans="1:254" ht="45" x14ac:dyDescent="0.3">
      <c r="A158" s="61"/>
      <c r="B158" s="84" t="s">
        <v>510</v>
      </c>
      <c r="C158" s="116"/>
      <c r="D158" s="56"/>
      <c r="E158" s="56"/>
      <c r="F158" s="56"/>
      <c r="G158" s="149"/>
      <c r="H158" s="83"/>
      <c r="I158" s="57"/>
      <c r="J158" s="57"/>
      <c r="K158" s="57"/>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c r="DB158" s="58"/>
      <c r="DC158" s="58"/>
      <c r="DD158" s="58"/>
      <c r="DE158" s="58"/>
      <c r="DF158" s="58"/>
      <c r="DG158" s="58"/>
      <c r="DH158" s="58"/>
      <c r="DI158" s="58"/>
      <c r="DJ158" s="58"/>
      <c r="DK158" s="58"/>
      <c r="DL158" s="58"/>
      <c r="DM158" s="58"/>
      <c r="DN158" s="58"/>
      <c r="DO158" s="58"/>
      <c r="DP158" s="58"/>
      <c r="DQ158" s="58"/>
      <c r="DR158" s="58"/>
      <c r="DS158" s="58"/>
      <c r="DT158" s="58"/>
      <c r="DU158" s="58"/>
      <c r="DV158" s="58"/>
      <c r="DW158" s="58"/>
      <c r="DX158" s="58"/>
      <c r="DY158" s="58"/>
      <c r="DZ158" s="58"/>
      <c r="EA158" s="58"/>
      <c r="EB158" s="58"/>
      <c r="EC158" s="58"/>
      <c r="ED158" s="58"/>
      <c r="EE158" s="58"/>
      <c r="EF158" s="58"/>
      <c r="EG158" s="58"/>
      <c r="EH158" s="58"/>
      <c r="EI158" s="58"/>
      <c r="EJ158" s="58"/>
      <c r="EK158" s="58"/>
      <c r="EL158" s="58"/>
      <c r="EM158" s="58"/>
      <c r="EN158" s="58"/>
      <c r="EO158" s="58"/>
      <c r="EP158" s="58"/>
      <c r="EQ158" s="58"/>
      <c r="ER158" s="58"/>
      <c r="ES158" s="58"/>
      <c r="ET158" s="58"/>
      <c r="EU158" s="58"/>
      <c r="EV158" s="58"/>
      <c r="EW158" s="58"/>
      <c r="EX158" s="58"/>
      <c r="EY158" s="58"/>
      <c r="EZ158" s="58"/>
      <c r="FA158" s="58"/>
      <c r="FB158" s="58"/>
      <c r="FC158" s="58"/>
      <c r="FD158" s="58"/>
      <c r="FE158" s="58"/>
      <c r="FF158" s="58"/>
      <c r="FG158" s="58"/>
      <c r="FH158" s="58"/>
      <c r="FI158" s="58"/>
      <c r="FJ158" s="58"/>
      <c r="FK158" s="58"/>
      <c r="FL158" s="58"/>
      <c r="FM158" s="58"/>
      <c r="FN158" s="58"/>
      <c r="FO158" s="58"/>
      <c r="FP158" s="58"/>
      <c r="FQ158" s="58"/>
      <c r="FR158" s="58"/>
      <c r="FS158" s="58"/>
      <c r="FT158" s="58"/>
      <c r="FU158" s="58"/>
      <c r="FV158" s="58"/>
      <c r="FW158" s="58"/>
      <c r="FX158" s="58"/>
      <c r="FY158" s="58"/>
      <c r="FZ158" s="58"/>
      <c r="GA158" s="58"/>
      <c r="GB158" s="58"/>
      <c r="GC158" s="58"/>
      <c r="GD158" s="58"/>
      <c r="GE158" s="58"/>
      <c r="GF158" s="58"/>
      <c r="GG158" s="58"/>
      <c r="GH158" s="58"/>
      <c r="GI158" s="58"/>
      <c r="GJ158" s="58"/>
      <c r="GK158" s="58"/>
      <c r="GL158" s="58"/>
      <c r="GM158" s="58"/>
      <c r="GN158" s="58"/>
      <c r="GO158" s="58"/>
      <c r="GP158" s="58"/>
      <c r="GQ158" s="58"/>
      <c r="GR158" s="58"/>
      <c r="GS158" s="58"/>
      <c r="GT158" s="58"/>
      <c r="GU158" s="58"/>
      <c r="GV158" s="58"/>
      <c r="GW158" s="58"/>
      <c r="GX158" s="58"/>
      <c r="GY158" s="58"/>
      <c r="GZ158" s="58"/>
      <c r="HA158" s="58"/>
      <c r="HB158" s="58"/>
      <c r="HC158" s="58"/>
      <c r="HD158" s="58"/>
      <c r="HE158" s="58"/>
      <c r="HF158" s="58"/>
      <c r="HG158" s="58"/>
      <c r="HH158" s="58"/>
      <c r="HI158" s="58"/>
      <c r="HJ158" s="58"/>
      <c r="HK158" s="58"/>
      <c r="HL158" s="58"/>
      <c r="HM158" s="58"/>
      <c r="HN158" s="58"/>
      <c r="HO158" s="58"/>
      <c r="HP158" s="58"/>
      <c r="HQ158" s="58"/>
      <c r="HR158" s="58"/>
      <c r="HS158" s="58"/>
      <c r="HT158" s="58"/>
      <c r="HU158" s="58"/>
      <c r="HV158" s="58"/>
      <c r="HW158" s="58"/>
      <c r="HX158" s="58"/>
      <c r="HY158" s="58"/>
      <c r="HZ158" s="58"/>
      <c r="IA158" s="58"/>
      <c r="IB158" s="58"/>
      <c r="IC158" s="58"/>
      <c r="ID158" s="58"/>
      <c r="IE158" s="58"/>
      <c r="IF158" s="58"/>
      <c r="IG158" s="58"/>
      <c r="IH158" s="58"/>
      <c r="II158" s="58"/>
      <c r="IJ158" s="58"/>
      <c r="IK158" s="58"/>
      <c r="IL158" s="58"/>
      <c r="IM158" s="58"/>
    </row>
    <row r="159" spans="1:254" ht="30" x14ac:dyDescent="0.3">
      <c r="A159" s="61"/>
      <c r="B159" s="84" t="s">
        <v>402</v>
      </c>
      <c r="C159" s="116"/>
      <c r="D159" s="56"/>
      <c r="E159" s="56"/>
      <c r="F159" s="56"/>
      <c r="G159" s="149"/>
      <c r="H159" s="83"/>
      <c r="I159" s="57"/>
      <c r="J159" s="57"/>
      <c r="K159" s="57"/>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c r="DV159" s="58"/>
      <c r="DW159" s="58"/>
      <c r="DX159" s="58"/>
      <c r="DY159" s="58"/>
      <c r="DZ159" s="58"/>
      <c r="EA159" s="58"/>
      <c r="EB159" s="58"/>
      <c r="EC159" s="58"/>
      <c r="ED159" s="58"/>
      <c r="EE159" s="58"/>
      <c r="EF159" s="58"/>
      <c r="EG159" s="58"/>
      <c r="EH159" s="58"/>
      <c r="EI159" s="58"/>
      <c r="EJ159" s="58"/>
      <c r="EK159" s="58"/>
      <c r="EL159" s="58"/>
      <c r="EM159" s="58"/>
      <c r="EN159" s="58"/>
      <c r="EO159" s="58"/>
      <c r="EP159" s="58"/>
      <c r="EQ159" s="58"/>
      <c r="ER159" s="58"/>
      <c r="ES159" s="58"/>
      <c r="ET159" s="58"/>
      <c r="EU159" s="58"/>
      <c r="EV159" s="58"/>
      <c r="EW159" s="58"/>
      <c r="EX159" s="58"/>
      <c r="EY159" s="58"/>
      <c r="EZ159" s="58"/>
      <c r="FA159" s="58"/>
      <c r="FB159" s="58"/>
      <c r="FC159" s="58"/>
      <c r="FD159" s="58"/>
      <c r="FE159" s="58"/>
      <c r="FF159" s="58"/>
      <c r="FG159" s="58"/>
      <c r="FH159" s="58"/>
      <c r="FI159" s="58"/>
      <c r="FJ159" s="58"/>
      <c r="FK159" s="58"/>
      <c r="FL159" s="58"/>
      <c r="FM159" s="58"/>
      <c r="FN159" s="58"/>
      <c r="FO159" s="58"/>
      <c r="FP159" s="58"/>
      <c r="FQ159" s="58"/>
      <c r="FR159" s="58"/>
      <c r="FS159" s="58"/>
      <c r="FT159" s="58"/>
      <c r="FU159" s="58"/>
      <c r="FV159" s="58"/>
      <c r="FW159" s="58"/>
      <c r="FX159" s="58"/>
      <c r="FY159" s="58"/>
      <c r="FZ159" s="58"/>
      <c r="GA159" s="58"/>
      <c r="GB159" s="58"/>
      <c r="GC159" s="58"/>
      <c r="GD159" s="58"/>
      <c r="GE159" s="58"/>
      <c r="GF159" s="58"/>
      <c r="GG159" s="58"/>
      <c r="GH159" s="58"/>
      <c r="GI159" s="58"/>
      <c r="GJ159" s="58"/>
      <c r="GK159" s="58"/>
      <c r="GL159" s="58"/>
      <c r="GM159" s="58"/>
      <c r="GN159" s="58"/>
      <c r="GO159" s="58"/>
      <c r="GP159" s="58"/>
      <c r="GQ159" s="58"/>
      <c r="GR159" s="58"/>
      <c r="GS159" s="58"/>
      <c r="GT159" s="58"/>
      <c r="GU159" s="58"/>
      <c r="GV159" s="58"/>
      <c r="GW159" s="58"/>
      <c r="GX159" s="58"/>
      <c r="GY159" s="58"/>
      <c r="GZ159" s="58"/>
      <c r="HA159" s="58"/>
      <c r="HB159" s="58"/>
      <c r="HC159" s="58"/>
      <c r="HD159" s="58"/>
      <c r="HE159" s="58"/>
      <c r="HF159" s="58"/>
      <c r="HG159" s="58"/>
      <c r="HH159" s="58"/>
      <c r="HI159" s="58"/>
      <c r="HJ159" s="58"/>
      <c r="HK159" s="58"/>
      <c r="HL159" s="58"/>
      <c r="HM159" s="58"/>
      <c r="HN159" s="58"/>
      <c r="HO159" s="58"/>
      <c r="HP159" s="58"/>
      <c r="HQ159" s="58"/>
      <c r="HR159" s="58"/>
      <c r="HS159" s="58"/>
      <c r="HT159" s="58"/>
      <c r="HU159" s="58"/>
      <c r="HV159" s="58"/>
      <c r="HW159" s="58"/>
      <c r="HX159" s="58"/>
      <c r="HY159" s="58"/>
      <c r="HZ159" s="58"/>
      <c r="IA159" s="58"/>
      <c r="IB159" s="58"/>
      <c r="IC159" s="58"/>
      <c r="ID159" s="58"/>
      <c r="IE159" s="58"/>
      <c r="IF159" s="58"/>
      <c r="IG159" s="58"/>
      <c r="IH159" s="58"/>
      <c r="II159" s="58"/>
      <c r="IJ159" s="58"/>
      <c r="IK159" s="58"/>
      <c r="IL159" s="58"/>
      <c r="IM159" s="58"/>
      <c r="IN159" s="58"/>
    </row>
    <row r="160" spans="1:254" s="58" customFormat="1" ht="30" x14ac:dyDescent="0.3">
      <c r="A160" s="61"/>
      <c r="B160" s="85" t="s">
        <v>403</v>
      </c>
      <c r="C160" s="116">
        <f t="shared" ref="C160:H160" si="57">C161+C164+C165+C168</f>
        <v>0</v>
      </c>
      <c r="D160" s="116">
        <f t="shared" si="57"/>
        <v>0</v>
      </c>
      <c r="E160" s="116">
        <f t="shared" si="57"/>
        <v>0</v>
      </c>
      <c r="F160" s="116">
        <f t="shared" si="57"/>
        <v>0</v>
      </c>
      <c r="G160" s="142">
        <f t="shared" si="57"/>
        <v>0</v>
      </c>
      <c r="H160" s="116">
        <f t="shared" si="57"/>
        <v>0</v>
      </c>
      <c r="I160" s="57"/>
      <c r="J160" s="57"/>
      <c r="K160" s="57"/>
      <c r="IO160" s="42"/>
      <c r="IP160" s="42"/>
      <c r="IQ160" s="42"/>
      <c r="IR160" s="42"/>
      <c r="IS160" s="42"/>
      <c r="IT160" s="42"/>
    </row>
    <row r="161" spans="1:254" s="58" customFormat="1" x14ac:dyDescent="0.3">
      <c r="A161" s="61"/>
      <c r="B161" s="86" t="s">
        <v>404</v>
      </c>
      <c r="C161" s="116">
        <f t="shared" ref="C161:H161" si="58">C162+C163</f>
        <v>0</v>
      </c>
      <c r="D161" s="116">
        <f t="shared" si="58"/>
        <v>0</v>
      </c>
      <c r="E161" s="116">
        <f t="shared" si="58"/>
        <v>0</v>
      </c>
      <c r="F161" s="116">
        <f t="shared" si="58"/>
        <v>0</v>
      </c>
      <c r="G161" s="142">
        <f t="shared" si="58"/>
        <v>0</v>
      </c>
      <c r="H161" s="116">
        <f t="shared" si="58"/>
        <v>0</v>
      </c>
      <c r="I161" s="57"/>
      <c r="J161" s="57"/>
      <c r="K161" s="57"/>
      <c r="IO161" s="42"/>
      <c r="IP161" s="42"/>
      <c r="IQ161" s="42"/>
      <c r="IR161" s="42"/>
      <c r="IS161" s="42"/>
      <c r="IT161" s="42"/>
    </row>
    <row r="162" spans="1:254" x14ac:dyDescent="0.3">
      <c r="A162" s="61"/>
      <c r="B162" s="86" t="s">
        <v>368</v>
      </c>
      <c r="C162" s="116"/>
      <c r="D162" s="56"/>
      <c r="E162" s="56"/>
      <c r="F162" s="56"/>
      <c r="G162" s="149"/>
      <c r="H162" s="83"/>
      <c r="I162" s="57"/>
      <c r="J162" s="57"/>
      <c r="K162" s="57"/>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58"/>
      <c r="GR162" s="58"/>
      <c r="GS162" s="58"/>
      <c r="GT162" s="58"/>
      <c r="GU162" s="58"/>
      <c r="GV162" s="58"/>
      <c r="GW162" s="58"/>
      <c r="GX162" s="58"/>
      <c r="GY162" s="58"/>
      <c r="GZ162" s="58"/>
      <c r="HA162" s="58"/>
      <c r="HB162" s="58"/>
      <c r="HC162" s="58"/>
      <c r="HD162" s="58"/>
      <c r="HE162" s="58"/>
      <c r="HF162" s="58"/>
      <c r="HG162" s="58"/>
      <c r="HH162" s="58"/>
      <c r="HI162" s="58"/>
      <c r="HJ162" s="58"/>
      <c r="HK162" s="58"/>
      <c r="HL162" s="58"/>
      <c r="HM162" s="58"/>
      <c r="HN162" s="58"/>
      <c r="HO162" s="58"/>
      <c r="HP162" s="58"/>
      <c r="HQ162" s="58"/>
      <c r="HR162" s="58"/>
      <c r="HS162" s="58"/>
      <c r="HT162" s="58"/>
      <c r="HU162" s="58"/>
      <c r="HV162" s="58"/>
      <c r="HW162" s="58"/>
      <c r="HX162" s="58"/>
      <c r="HY162" s="58"/>
      <c r="HZ162" s="58"/>
      <c r="IA162" s="58"/>
      <c r="IB162" s="58"/>
      <c r="IC162" s="58"/>
      <c r="ID162" s="58"/>
      <c r="IE162" s="58"/>
      <c r="IF162" s="58"/>
      <c r="IG162" s="58"/>
      <c r="IH162" s="58"/>
      <c r="II162" s="58"/>
      <c r="IJ162" s="58"/>
      <c r="IK162" s="58"/>
      <c r="IL162" s="58"/>
      <c r="IM162" s="58"/>
      <c r="IN162" s="58"/>
      <c r="IO162" s="58"/>
      <c r="IP162" s="58"/>
      <c r="IQ162" s="58"/>
      <c r="IR162" s="58"/>
      <c r="IS162" s="58"/>
      <c r="IT162" s="58"/>
    </row>
    <row r="163" spans="1:254" ht="60" x14ac:dyDescent="0.3">
      <c r="A163" s="54"/>
      <c r="B163" s="86" t="s">
        <v>370</v>
      </c>
      <c r="C163" s="116"/>
      <c r="D163" s="56"/>
      <c r="E163" s="56"/>
      <c r="F163" s="56"/>
      <c r="G163" s="149"/>
      <c r="H163" s="83"/>
      <c r="I163" s="57"/>
      <c r="J163" s="57"/>
      <c r="K163" s="57"/>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c r="DV163" s="58"/>
      <c r="DW163" s="58"/>
      <c r="DX163" s="58"/>
      <c r="DY163" s="58"/>
      <c r="DZ163" s="58"/>
      <c r="EA163" s="58"/>
      <c r="EB163" s="58"/>
      <c r="EC163" s="58"/>
      <c r="ED163" s="58"/>
      <c r="EE163" s="58"/>
      <c r="EF163" s="58"/>
      <c r="EG163" s="58"/>
      <c r="EH163" s="58"/>
      <c r="EI163" s="58"/>
      <c r="EJ163" s="58"/>
      <c r="EK163" s="58"/>
      <c r="EL163" s="58"/>
      <c r="EM163" s="58"/>
      <c r="EN163" s="58"/>
      <c r="EO163" s="58"/>
      <c r="EP163" s="58"/>
      <c r="EQ163" s="58"/>
      <c r="ER163" s="58"/>
      <c r="ES163" s="58"/>
      <c r="ET163" s="58"/>
      <c r="EU163" s="58"/>
      <c r="EV163" s="58"/>
      <c r="EW163" s="58"/>
      <c r="EX163" s="58"/>
      <c r="EY163" s="58"/>
      <c r="EZ163" s="58"/>
      <c r="FA163" s="58"/>
      <c r="FB163" s="58"/>
      <c r="FC163" s="58"/>
      <c r="FD163" s="58"/>
      <c r="FE163" s="58"/>
      <c r="FF163" s="58"/>
      <c r="FG163" s="58"/>
      <c r="FH163" s="58"/>
      <c r="FI163" s="58"/>
      <c r="FJ163" s="58"/>
      <c r="FK163" s="58"/>
      <c r="FL163" s="58"/>
      <c r="FM163" s="58"/>
      <c r="FN163" s="58"/>
      <c r="FO163" s="58"/>
      <c r="FP163" s="58"/>
      <c r="FQ163" s="58"/>
      <c r="FR163" s="58"/>
      <c r="FS163" s="58"/>
      <c r="FT163" s="58"/>
      <c r="FU163" s="58"/>
      <c r="FV163" s="58"/>
      <c r="FW163" s="58"/>
      <c r="FX163" s="58"/>
      <c r="FY163" s="58"/>
      <c r="FZ163" s="58"/>
      <c r="GA163" s="58"/>
      <c r="GB163" s="58"/>
      <c r="GC163" s="58"/>
      <c r="GD163" s="58"/>
      <c r="GE163" s="58"/>
      <c r="GF163" s="58"/>
      <c r="GG163" s="58"/>
      <c r="GH163" s="58"/>
      <c r="GI163" s="58"/>
      <c r="GJ163" s="58"/>
      <c r="GK163" s="58"/>
      <c r="GL163" s="58"/>
      <c r="GM163" s="58"/>
      <c r="GN163" s="58"/>
      <c r="GO163" s="58"/>
      <c r="GP163" s="58"/>
      <c r="GQ163" s="58"/>
      <c r="GR163" s="58"/>
      <c r="GS163" s="58"/>
      <c r="GT163" s="58"/>
      <c r="GU163" s="58"/>
      <c r="GV163" s="58"/>
      <c r="GW163" s="58"/>
      <c r="GX163" s="58"/>
      <c r="GY163" s="58"/>
      <c r="GZ163" s="58"/>
      <c r="HA163" s="58"/>
      <c r="HB163" s="58"/>
      <c r="HC163" s="58"/>
      <c r="HD163" s="58"/>
      <c r="HE163" s="58"/>
      <c r="HF163" s="58"/>
      <c r="HG163" s="58"/>
      <c r="HH163" s="58"/>
      <c r="HI163" s="58"/>
      <c r="HJ163" s="58"/>
      <c r="HK163" s="58"/>
      <c r="HL163" s="58"/>
      <c r="HM163" s="58"/>
      <c r="HN163" s="58"/>
      <c r="HO163" s="58"/>
      <c r="HP163" s="58"/>
      <c r="HQ163" s="58"/>
      <c r="HR163" s="58"/>
      <c r="HS163" s="58"/>
      <c r="HT163" s="58"/>
      <c r="HU163" s="58"/>
      <c r="HV163" s="58"/>
      <c r="HW163" s="58"/>
      <c r="HX163" s="58"/>
      <c r="HY163" s="58"/>
      <c r="HZ163" s="58"/>
      <c r="IA163" s="58"/>
      <c r="IB163" s="58"/>
      <c r="IC163" s="58"/>
      <c r="ID163" s="58"/>
      <c r="IE163" s="58"/>
      <c r="IF163" s="58"/>
      <c r="IG163" s="58"/>
      <c r="IH163" s="58"/>
      <c r="II163" s="58"/>
      <c r="IJ163" s="58"/>
      <c r="IK163" s="58"/>
      <c r="IL163" s="58"/>
      <c r="IM163" s="58"/>
      <c r="IN163" s="58"/>
      <c r="IO163" s="58"/>
      <c r="IP163" s="58"/>
      <c r="IQ163" s="58"/>
      <c r="IR163" s="58"/>
      <c r="IS163" s="58"/>
      <c r="IT163" s="58"/>
    </row>
    <row r="164" spans="1:254" ht="30" x14ac:dyDescent="0.3">
      <c r="A164" s="54"/>
      <c r="B164" s="86" t="s">
        <v>405</v>
      </c>
      <c r="C164" s="116"/>
      <c r="D164" s="56"/>
      <c r="E164" s="56"/>
      <c r="F164" s="56"/>
      <c r="G164" s="149"/>
      <c r="H164" s="83"/>
      <c r="I164" s="57"/>
      <c r="J164" s="57"/>
      <c r="K164" s="57"/>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c r="DV164" s="58"/>
      <c r="DW164" s="58"/>
      <c r="DX164" s="58"/>
      <c r="DY164" s="58"/>
      <c r="DZ164" s="58"/>
      <c r="EA164" s="58"/>
      <c r="EB164" s="58"/>
      <c r="EC164" s="58"/>
      <c r="ED164" s="58"/>
      <c r="EE164" s="58"/>
      <c r="EF164" s="58"/>
      <c r="EG164" s="58"/>
      <c r="EH164" s="58"/>
      <c r="EI164" s="58"/>
      <c r="EJ164" s="58"/>
      <c r="EK164" s="58"/>
      <c r="EL164" s="58"/>
      <c r="EM164" s="58"/>
      <c r="EN164" s="58"/>
      <c r="EO164" s="58"/>
      <c r="EP164" s="58"/>
      <c r="EQ164" s="58"/>
      <c r="ER164" s="58"/>
      <c r="ES164" s="58"/>
      <c r="ET164" s="58"/>
      <c r="EU164" s="58"/>
      <c r="EV164" s="58"/>
      <c r="EW164" s="58"/>
      <c r="EX164" s="58"/>
      <c r="EY164" s="58"/>
      <c r="EZ164" s="58"/>
      <c r="FA164" s="58"/>
      <c r="FB164" s="58"/>
      <c r="FC164" s="58"/>
      <c r="FD164" s="58"/>
      <c r="FE164" s="58"/>
      <c r="FF164" s="58"/>
      <c r="FG164" s="58"/>
      <c r="FH164" s="58"/>
      <c r="FI164" s="58"/>
      <c r="FJ164" s="58"/>
      <c r="FK164" s="58"/>
      <c r="FL164" s="58"/>
      <c r="FM164" s="58"/>
      <c r="FN164" s="58"/>
      <c r="FO164" s="58"/>
      <c r="FP164" s="58"/>
      <c r="FQ164" s="58"/>
      <c r="FR164" s="58"/>
      <c r="FS164" s="58"/>
      <c r="FT164" s="58"/>
      <c r="FU164" s="58"/>
      <c r="FV164" s="58"/>
      <c r="FW164" s="58"/>
      <c r="FX164" s="58"/>
      <c r="FY164" s="58"/>
      <c r="FZ164" s="58"/>
      <c r="GA164" s="58"/>
      <c r="GB164" s="58"/>
      <c r="GC164" s="58"/>
      <c r="GD164" s="58"/>
      <c r="GE164" s="58"/>
      <c r="GF164" s="58"/>
      <c r="GG164" s="58"/>
      <c r="GH164" s="58"/>
      <c r="GI164" s="58"/>
      <c r="GJ164" s="58"/>
      <c r="GK164" s="58"/>
      <c r="GL164" s="58"/>
      <c r="GM164" s="58"/>
      <c r="GN164" s="58"/>
      <c r="GO164" s="58"/>
      <c r="GP164" s="58"/>
      <c r="GQ164" s="58"/>
      <c r="GR164" s="58"/>
      <c r="GS164" s="58"/>
      <c r="GT164" s="58"/>
      <c r="GU164" s="58"/>
      <c r="GV164" s="58"/>
      <c r="GW164" s="58"/>
      <c r="GX164" s="58"/>
      <c r="GY164" s="58"/>
      <c r="GZ164" s="58"/>
      <c r="HA164" s="58"/>
      <c r="HB164" s="58"/>
      <c r="HC164" s="58"/>
      <c r="HD164" s="58"/>
      <c r="HE164" s="58"/>
      <c r="HF164" s="58"/>
      <c r="HG164" s="58"/>
      <c r="HH164" s="58"/>
      <c r="HI164" s="58"/>
      <c r="HJ164" s="58"/>
      <c r="HK164" s="58"/>
      <c r="HL164" s="58"/>
      <c r="HM164" s="58"/>
      <c r="HN164" s="58"/>
      <c r="HO164" s="58"/>
      <c r="HP164" s="58"/>
      <c r="HQ164" s="58"/>
      <c r="HR164" s="58"/>
      <c r="HS164" s="58"/>
      <c r="HT164" s="58"/>
      <c r="HU164" s="58"/>
      <c r="HV164" s="58"/>
      <c r="HW164" s="58"/>
      <c r="HX164" s="58"/>
      <c r="HY164" s="58"/>
      <c r="HZ164" s="58"/>
      <c r="IA164" s="58"/>
      <c r="IB164" s="58"/>
      <c r="IC164" s="58"/>
      <c r="ID164" s="58"/>
      <c r="IE164" s="58"/>
      <c r="IF164" s="58"/>
      <c r="IG164" s="58"/>
      <c r="IH164" s="58"/>
      <c r="II164" s="58"/>
      <c r="IJ164" s="58"/>
      <c r="IK164" s="58"/>
      <c r="IL164" s="58"/>
      <c r="IM164" s="58"/>
      <c r="IN164" s="58"/>
    </row>
    <row r="165" spans="1:254" ht="30" x14ac:dyDescent="0.3">
      <c r="A165" s="54"/>
      <c r="B165" s="86" t="s">
        <v>406</v>
      </c>
      <c r="C165" s="116">
        <f t="shared" ref="C165:H165" si="59">C166+C167</f>
        <v>0</v>
      </c>
      <c r="D165" s="116">
        <f t="shared" si="59"/>
        <v>0</v>
      </c>
      <c r="E165" s="116">
        <f t="shared" si="59"/>
        <v>0</v>
      </c>
      <c r="F165" s="116">
        <f t="shared" si="59"/>
        <v>0</v>
      </c>
      <c r="G165" s="142">
        <f t="shared" si="59"/>
        <v>0</v>
      </c>
      <c r="H165" s="116">
        <f t="shared" si="59"/>
        <v>0</v>
      </c>
      <c r="I165" s="57"/>
      <c r="J165" s="57"/>
      <c r="K165" s="57"/>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c r="DV165" s="58"/>
      <c r="DW165" s="58"/>
      <c r="DX165" s="58"/>
      <c r="DY165" s="58"/>
      <c r="DZ165" s="58"/>
      <c r="EA165" s="58"/>
      <c r="EB165" s="58"/>
      <c r="EC165" s="58"/>
      <c r="ED165" s="58"/>
      <c r="EE165" s="58"/>
      <c r="EF165" s="58"/>
      <c r="EG165" s="58"/>
      <c r="EH165" s="58"/>
      <c r="EI165" s="58"/>
      <c r="EJ165" s="58"/>
      <c r="EK165" s="58"/>
      <c r="EL165" s="58"/>
      <c r="EM165" s="58"/>
      <c r="EN165" s="58"/>
      <c r="EO165" s="58"/>
      <c r="EP165" s="58"/>
      <c r="EQ165" s="58"/>
      <c r="ER165" s="58"/>
      <c r="ES165" s="58"/>
      <c r="ET165" s="58"/>
      <c r="EU165" s="58"/>
      <c r="EV165" s="58"/>
      <c r="EW165" s="58"/>
      <c r="EX165" s="58"/>
      <c r="EY165" s="58"/>
      <c r="EZ165" s="58"/>
      <c r="FA165" s="58"/>
      <c r="FB165" s="58"/>
      <c r="FC165" s="58"/>
      <c r="FD165" s="58"/>
      <c r="FE165" s="58"/>
      <c r="FF165" s="58"/>
      <c r="FG165" s="58"/>
      <c r="FH165" s="58"/>
      <c r="FI165" s="58"/>
      <c r="FJ165" s="58"/>
      <c r="FK165" s="58"/>
      <c r="FL165" s="58"/>
      <c r="FM165" s="58"/>
      <c r="FN165" s="58"/>
      <c r="FO165" s="58"/>
      <c r="FP165" s="58"/>
      <c r="FQ165" s="58"/>
      <c r="FR165" s="58"/>
      <c r="FS165" s="58"/>
      <c r="FT165" s="58"/>
      <c r="FU165" s="58"/>
      <c r="FV165" s="58"/>
      <c r="FW165" s="58"/>
      <c r="FX165" s="58"/>
      <c r="FY165" s="58"/>
      <c r="FZ165" s="58"/>
      <c r="GA165" s="58"/>
      <c r="GB165" s="58"/>
      <c r="GC165" s="58"/>
      <c r="GD165" s="58"/>
      <c r="GE165" s="58"/>
      <c r="GF165" s="58"/>
      <c r="GG165" s="58"/>
      <c r="GH165" s="58"/>
      <c r="GI165" s="58"/>
      <c r="GJ165" s="58"/>
      <c r="GK165" s="58"/>
      <c r="GL165" s="58"/>
      <c r="GM165" s="58"/>
      <c r="GN165" s="58"/>
      <c r="GO165" s="58"/>
      <c r="GP165" s="58"/>
      <c r="GQ165" s="58"/>
      <c r="GR165" s="58"/>
      <c r="GS165" s="58"/>
      <c r="GT165" s="58"/>
      <c r="GU165" s="58"/>
      <c r="GV165" s="58"/>
      <c r="GW165" s="58"/>
      <c r="GX165" s="58"/>
      <c r="GY165" s="58"/>
      <c r="GZ165" s="58"/>
      <c r="HA165" s="58"/>
      <c r="HB165" s="58"/>
      <c r="HC165" s="58"/>
      <c r="HD165" s="58"/>
      <c r="HE165" s="58"/>
      <c r="HF165" s="58"/>
      <c r="HG165" s="58"/>
      <c r="HH165" s="58"/>
      <c r="HI165" s="58"/>
      <c r="HJ165" s="58"/>
      <c r="HK165" s="58"/>
      <c r="HL165" s="58"/>
      <c r="HM165" s="58"/>
      <c r="HN165" s="58"/>
      <c r="HO165" s="58"/>
      <c r="HP165" s="58"/>
      <c r="HQ165" s="58"/>
      <c r="HR165" s="58"/>
      <c r="HS165" s="58"/>
      <c r="HT165" s="58"/>
      <c r="HU165" s="58"/>
      <c r="HV165" s="58"/>
      <c r="HW165" s="58"/>
      <c r="HX165" s="58"/>
      <c r="HY165" s="58"/>
      <c r="HZ165" s="58"/>
      <c r="IA165" s="58"/>
      <c r="IB165" s="58"/>
      <c r="IC165" s="58"/>
      <c r="ID165" s="58"/>
      <c r="IE165" s="58"/>
      <c r="IF165" s="58"/>
      <c r="IG165" s="58"/>
      <c r="IH165" s="58"/>
      <c r="II165" s="58"/>
      <c r="IJ165" s="58"/>
      <c r="IK165" s="58"/>
      <c r="IL165" s="58"/>
      <c r="IM165" s="58"/>
      <c r="IN165" s="58"/>
    </row>
    <row r="166" spans="1:254" x14ac:dyDescent="0.3">
      <c r="A166" s="54"/>
      <c r="B166" s="86" t="s">
        <v>368</v>
      </c>
      <c r="C166" s="116"/>
      <c r="D166" s="56"/>
      <c r="E166" s="56"/>
      <c r="F166" s="56"/>
      <c r="G166" s="149"/>
      <c r="H166" s="83"/>
      <c r="I166" s="57"/>
      <c r="J166" s="57"/>
      <c r="K166" s="57"/>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c r="DG166" s="58"/>
      <c r="DH166" s="58"/>
      <c r="DI166" s="58"/>
      <c r="DJ166" s="58"/>
      <c r="DK166" s="58"/>
      <c r="DL166" s="58"/>
      <c r="DM166" s="58"/>
      <c r="DN166" s="58"/>
      <c r="DO166" s="58"/>
      <c r="DP166" s="58"/>
      <c r="DQ166" s="58"/>
      <c r="DR166" s="58"/>
      <c r="DS166" s="58"/>
      <c r="DT166" s="58"/>
      <c r="DU166" s="58"/>
      <c r="DV166" s="58"/>
      <c r="DW166" s="58"/>
      <c r="DX166" s="58"/>
      <c r="DY166" s="58"/>
      <c r="DZ166" s="58"/>
      <c r="EA166" s="58"/>
      <c r="EB166" s="58"/>
      <c r="EC166" s="58"/>
      <c r="ED166" s="58"/>
      <c r="EE166" s="58"/>
      <c r="EF166" s="58"/>
      <c r="EG166" s="58"/>
      <c r="EH166" s="58"/>
      <c r="EI166" s="58"/>
      <c r="EJ166" s="58"/>
      <c r="EK166" s="58"/>
      <c r="EL166" s="58"/>
      <c r="EM166" s="58"/>
      <c r="EN166" s="58"/>
      <c r="EO166" s="58"/>
      <c r="EP166" s="58"/>
      <c r="EQ166" s="58"/>
      <c r="ER166" s="58"/>
      <c r="ES166" s="58"/>
      <c r="ET166" s="58"/>
      <c r="EU166" s="58"/>
      <c r="EV166" s="58"/>
      <c r="EW166" s="58"/>
      <c r="EX166" s="58"/>
      <c r="EY166" s="58"/>
      <c r="EZ166" s="58"/>
      <c r="FA166" s="58"/>
      <c r="FB166" s="58"/>
      <c r="FC166" s="58"/>
      <c r="FD166" s="58"/>
      <c r="FE166" s="58"/>
      <c r="FF166" s="58"/>
      <c r="FG166" s="58"/>
      <c r="FH166" s="58"/>
      <c r="FI166" s="58"/>
      <c r="FJ166" s="58"/>
      <c r="FK166" s="58"/>
      <c r="FL166" s="58"/>
      <c r="FM166" s="58"/>
      <c r="FN166" s="58"/>
      <c r="FO166" s="58"/>
      <c r="FP166" s="58"/>
      <c r="FQ166" s="58"/>
      <c r="FR166" s="58"/>
      <c r="FS166" s="58"/>
      <c r="FT166" s="58"/>
      <c r="FU166" s="58"/>
      <c r="FV166" s="58"/>
      <c r="FW166" s="58"/>
      <c r="FX166" s="58"/>
      <c r="FY166" s="58"/>
      <c r="FZ166" s="58"/>
      <c r="GA166" s="58"/>
      <c r="GB166" s="58"/>
      <c r="GC166" s="58"/>
      <c r="GD166" s="58"/>
      <c r="GE166" s="58"/>
      <c r="GF166" s="58"/>
      <c r="GG166" s="58"/>
      <c r="GH166" s="58"/>
      <c r="GI166" s="58"/>
      <c r="GJ166" s="58"/>
      <c r="GK166" s="58"/>
      <c r="GL166" s="58"/>
      <c r="GM166" s="58"/>
      <c r="GN166" s="58"/>
      <c r="GO166" s="58"/>
      <c r="GP166" s="58"/>
      <c r="GQ166" s="58"/>
      <c r="GR166" s="58"/>
      <c r="GS166" s="58"/>
      <c r="GT166" s="58"/>
      <c r="GU166" s="58"/>
      <c r="GV166" s="58"/>
      <c r="GW166" s="58"/>
      <c r="GX166" s="58"/>
      <c r="GY166" s="58"/>
      <c r="GZ166" s="58"/>
      <c r="HA166" s="58"/>
      <c r="HB166" s="58"/>
      <c r="HC166" s="58"/>
      <c r="HD166" s="58"/>
      <c r="HE166" s="58"/>
      <c r="HF166" s="58"/>
      <c r="HG166" s="58"/>
      <c r="HH166" s="58"/>
      <c r="HI166" s="58"/>
      <c r="HJ166" s="58"/>
      <c r="HK166" s="58"/>
      <c r="HL166" s="58"/>
      <c r="HM166" s="58"/>
      <c r="HN166" s="58"/>
      <c r="HO166" s="58"/>
      <c r="HP166" s="58"/>
      <c r="HQ166" s="58"/>
      <c r="HR166" s="58"/>
      <c r="HS166" s="58"/>
      <c r="HT166" s="58"/>
      <c r="HU166" s="58"/>
      <c r="HV166" s="58"/>
      <c r="HW166" s="58"/>
      <c r="HX166" s="58"/>
      <c r="HY166" s="58"/>
      <c r="HZ166" s="58"/>
      <c r="IA166" s="58"/>
      <c r="IB166" s="58"/>
      <c r="IC166" s="58"/>
      <c r="ID166" s="58"/>
      <c r="IE166" s="58"/>
      <c r="IF166" s="58"/>
      <c r="IG166" s="58"/>
      <c r="IH166" s="58"/>
      <c r="II166" s="58"/>
      <c r="IJ166" s="58"/>
      <c r="IK166" s="58"/>
      <c r="IL166" s="58"/>
      <c r="IM166" s="58"/>
      <c r="IN166" s="58"/>
    </row>
    <row r="167" spans="1:254" ht="60" x14ac:dyDescent="0.3">
      <c r="A167" s="61"/>
      <c r="B167" s="86" t="s">
        <v>370</v>
      </c>
      <c r="C167" s="116"/>
      <c r="D167" s="56"/>
      <c r="E167" s="56"/>
      <c r="F167" s="56"/>
      <c r="G167" s="149"/>
      <c r="H167" s="83"/>
      <c r="I167" s="57"/>
      <c r="J167" s="57"/>
      <c r="K167" s="57"/>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58"/>
      <c r="CZ167" s="58"/>
      <c r="DA167" s="58"/>
      <c r="DB167" s="58"/>
      <c r="DC167" s="58"/>
      <c r="DD167" s="58"/>
      <c r="DE167" s="58"/>
      <c r="DF167" s="58"/>
      <c r="DG167" s="58"/>
      <c r="DH167" s="58"/>
      <c r="DI167" s="58"/>
      <c r="DJ167" s="58"/>
      <c r="DK167" s="58"/>
      <c r="DL167" s="58"/>
      <c r="DM167" s="58"/>
      <c r="DN167" s="58"/>
      <c r="DO167" s="58"/>
      <c r="DP167" s="58"/>
      <c r="DQ167" s="58"/>
      <c r="DR167" s="58"/>
      <c r="DS167" s="58"/>
      <c r="DT167" s="58"/>
      <c r="DU167" s="58"/>
      <c r="DV167" s="58"/>
      <c r="DW167" s="58"/>
      <c r="DX167" s="58"/>
      <c r="DY167" s="58"/>
      <c r="DZ167" s="58"/>
      <c r="EA167" s="58"/>
      <c r="EB167" s="58"/>
      <c r="EC167" s="58"/>
      <c r="ED167" s="58"/>
      <c r="EE167" s="58"/>
      <c r="EF167" s="58"/>
      <c r="EG167" s="58"/>
      <c r="EH167" s="58"/>
      <c r="EI167" s="58"/>
      <c r="EJ167" s="58"/>
      <c r="EK167" s="58"/>
      <c r="EL167" s="58"/>
      <c r="EM167" s="58"/>
      <c r="EN167" s="58"/>
      <c r="EO167" s="58"/>
      <c r="EP167" s="58"/>
      <c r="EQ167" s="58"/>
      <c r="ER167" s="58"/>
      <c r="ES167" s="58"/>
      <c r="ET167" s="58"/>
      <c r="EU167" s="58"/>
      <c r="EV167" s="58"/>
      <c r="EW167" s="58"/>
      <c r="EX167" s="58"/>
      <c r="EY167" s="58"/>
      <c r="EZ167" s="58"/>
      <c r="FA167" s="58"/>
      <c r="FB167" s="58"/>
      <c r="FC167" s="58"/>
      <c r="FD167" s="58"/>
      <c r="FE167" s="58"/>
      <c r="FF167" s="58"/>
      <c r="FG167" s="58"/>
      <c r="FH167" s="58"/>
      <c r="FI167" s="58"/>
      <c r="FJ167" s="58"/>
      <c r="FK167" s="58"/>
      <c r="FL167" s="58"/>
      <c r="FM167" s="58"/>
      <c r="FN167" s="58"/>
      <c r="FO167" s="58"/>
      <c r="FP167" s="58"/>
      <c r="FQ167" s="58"/>
      <c r="FR167" s="58"/>
      <c r="FS167" s="58"/>
      <c r="FT167" s="58"/>
      <c r="FU167" s="58"/>
      <c r="FV167" s="58"/>
      <c r="FW167" s="58"/>
      <c r="FX167" s="58"/>
      <c r="FY167" s="58"/>
      <c r="FZ167" s="58"/>
      <c r="GA167" s="58"/>
      <c r="GB167" s="58"/>
      <c r="GC167" s="58"/>
      <c r="GD167" s="58"/>
      <c r="GE167" s="58"/>
      <c r="GF167" s="58"/>
      <c r="GG167" s="58"/>
      <c r="GH167" s="58"/>
      <c r="GI167" s="58"/>
      <c r="GJ167" s="58"/>
      <c r="GK167" s="58"/>
      <c r="GL167" s="58"/>
      <c r="GM167" s="58"/>
      <c r="GN167" s="58"/>
      <c r="GO167" s="58"/>
      <c r="GP167" s="58"/>
      <c r="GQ167" s="58"/>
      <c r="GR167" s="58"/>
      <c r="GS167" s="58"/>
      <c r="GT167" s="58"/>
      <c r="GU167" s="58"/>
      <c r="GV167" s="58"/>
      <c r="GW167" s="58"/>
      <c r="GX167" s="58"/>
      <c r="GY167" s="58"/>
      <c r="GZ167" s="58"/>
      <c r="HA167" s="58"/>
      <c r="HB167" s="58"/>
      <c r="HC167" s="58"/>
      <c r="HD167" s="58"/>
      <c r="HE167" s="58"/>
      <c r="HF167" s="58"/>
      <c r="HG167" s="58"/>
      <c r="HH167" s="58"/>
      <c r="HI167" s="58"/>
      <c r="HJ167" s="58"/>
      <c r="HK167" s="58"/>
      <c r="HL167" s="58"/>
      <c r="HM167" s="58"/>
      <c r="HN167" s="58"/>
      <c r="HO167" s="58"/>
      <c r="HP167" s="58"/>
      <c r="HQ167" s="58"/>
      <c r="HR167" s="58"/>
      <c r="HS167" s="58"/>
      <c r="HT167" s="58"/>
      <c r="HU167" s="58"/>
      <c r="HV167" s="58"/>
      <c r="HW167" s="58"/>
      <c r="HX167" s="58"/>
      <c r="HY167" s="58"/>
      <c r="HZ167" s="58"/>
      <c r="IA167" s="58"/>
      <c r="IB167" s="58"/>
      <c r="IC167" s="58"/>
      <c r="ID167" s="58"/>
      <c r="IE167" s="58"/>
      <c r="IF167" s="58"/>
      <c r="IG167" s="58"/>
      <c r="IH167" s="58"/>
      <c r="II167" s="58"/>
      <c r="IJ167" s="58"/>
      <c r="IK167" s="58"/>
      <c r="IL167" s="58"/>
      <c r="IM167" s="58"/>
      <c r="IN167" s="58"/>
    </row>
    <row r="168" spans="1:254" ht="30" customHeight="1" x14ac:dyDescent="0.3">
      <c r="A168" s="61"/>
      <c r="B168" s="86" t="s">
        <v>407</v>
      </c>
      <c r="C168" s="116"/>
      <c r="D168" s="56"/>
      <c r="E168" s="56"/>
      <c r="F168" s="56"/>
      <c r="G168" s="149"/>
      <c r="H168" s="83"/>
      <c r="I168" s="57"/>
      <c r="J168" s="57"/>
      <c r="K168" s="57"/>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c r="EK168" s="58"/>
      <c r="EL168" s="58"/>
      <c r="EM168" s="58"/>
      <c r="EN168" s="58"/>
      <c r="EO168" s="58"/>
      <c r="EP168" s="58"/>
      <c r="EQ168" s="58"/>
      <c r="ER168" s="58"/>
      <c r="ES168" s="58"/>
      <c r="ET168" s="58"/>
      <c r="EU168" s="58"/>
      <c r="EV168" s="58"/>
      <c r="EW168" s="58"/>
      <c r="EX168" s="58"/>
      <c r="EY168" s="58"/>
      <c r="EZ168" s="58"/>
      <c r="FA168" s="58"/>
      <c r="FB168" s="58"/>
      <c r="FC168" s="58"/>
      <c r="FD168" s="58"/>
      <c r="FE168" s="58"/>
      <c r="FF168" s="58"/>
      <c r="FG168" s="58"/>
      <c r="FH168" s="58"/>
      <c r="FI168" s="58"/>
      <c r="FJ168" s="58"/>
      <c r="FK168" s="58"/>
      <c r="FL168" s="58"/>
      <c r="FM168" s="58"/>
      <c r="FN168" s="58"/>
      <c r="FO168" s="58"/>
      <c r="FP168" s="58"/>
      <c r="FQ168" s="58"/>
      <c r="FR168" s="58"/>
      <c r="FS168" s="58"/>
      <c r="FT168" s="58"/>
      <c r="FU168" s="58"/>
      <c r="FV168" s="58"/>
      <c r="FW168" s="58"/>
      <c r="FX168" s="58"/>
      <c r="FY168" s="58"/>
      <c r="FZ168" s="58"/>
      <c r="GA168" s="58"/>
      <c r="GB168" s="58"/>
      <c r="GC168" s="58"/>
      <c r="GD168" s="58"/>
      <c r="GE168" s="58"/>
      <c r="GF168" s="58"/>
      <c r="GG168" s="58"/>
      <c r="GH168" s="58"/>
      <c r="GI168" s="58"/>
      <c r="GJ168" s="58"/>
      <c r="GK168" s="58"/>
      <c r="GL168" s="58"/>
      <c r="GM168" s="58"/>
      <c r="GN168" s="58"/>
      <c r="GO168" s="58"/>
      <c r="GP168" s="58"/>
      <c r="GQ168" s="58"/>
      <c r="GR168" s="58"/>
      <c r="GS168" s="58"/>
      <c r="GT168" s="58"/>
      <c r="GU168" s="58"/>
      <c r="GV168" s="58"/>
      <c r="GW168" s="58"/>
      <c r="GX168" s="58"/>
      <c r="GY168" s="58"/>
      <c r="GZ168" s="58"/>
      <c r="HA168" s="58"/>
      <c r="HB168" s="58"/>
      <c r="HC168" s="58"/>
      <c r="HD168" s="58"/>
      <c r="HE168" s="58"/>
      <c r="HF168" s="58"/>
      <c r="HG168" s="58"/>
      <c r="HH168" s="58"/>
      <c r="HI168" s="58"/>
      <c r="HJ168" s="58"/>
      <c r="HK168" s="58"/>
      <c r="HL168" s="58"/>
      <c r="HM168" s="58"/>
      <c r="HN168" s="58"/>
      <c r="HO168" s="58"/>
      <c r="HP168" s="58"/>
      <c r="HQ168" s="58"/>
      <c r="HR168" s="58"/>
      <c r="HS168" s="58"/>
      <c r="HT168" s="58"/>
      <c r="HU168" s="58"/>
      <c r="HV168" s="58"/>
      <c r="HW168" s="58"/>
      <c r="HX168" s="58"/>
      <c r="HY168" s="58"/>
      <c r="HZ168" s="58"/>
      <c r="IA168" s="58"/>
      <c r="IB168" s="58"/>
      <c r="IC168" s="58"/>
      <c r="ID168" s="58"/>
      <c r="IE168" s="58"/>
      <c r="IF168" s="58"/>
      <c r="IG168" s="58"/>
      <c r="IH168" s="58"/>
      <c r="II168" s="58"/>
      <c r="IJ168" s="58"/>
      <c r="IK168" s="58"/>
      <c r="IL168" s="58"/>
      <c r="IM168" s="58"/>
      <c r="IN168" s="58"/>
    </row>
    <row r="169" spans="1:254" ht="16.5" customHeight="1" x14ac:dyDescent="0.3">
      <c r="A169" s="61"/>
      <c r="B169" s="65" t="s">
        <v>361</v>
      </c>
      <c r="C169" s="116"/>
      <c r="D169" s="56"/>
      <c r="E169" s="56"/>
      <c r="F169" s="56"/>
      <c r="G169" s="149"/>
      <c r="H169" s="83"/>
      <c r="I169" s="57"/>
      <c r="J169" s="57"/>
      <c r="K169" s="57"/>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c r="DV169" s="58"/>
      <c r="DW169" s="58"/>
      <c r="DX169" s="58"/>
      <c r="DY169" s="58"/>
      <c r="DZ169" s="58"/>
      <c r="EA169" s="58"/>
      <c r="EB169" s="58"/>
      <c r="EC169" s="58"/>
      <c r="ED169" s="58"/>
      <c r="EE169" s="58"/>
      <c r="EF169" s="58"/>
      <c r="EG169" s="58"/>
      <c r="EH169" s="58"/>
      <c r="EI169" s="58"/>
      <c r="EJ169" s="58"/>
      <c r="EK169" s="58"/>
      <c r="EL169" s="58"/>
      <c r="EM169" s="58"/>
      <c r="EN169" s="58"/>
      <c r="EO169" s="58"/>
      <c r="EP169" s="58"/>
      <c r="EQ169" s="58"/>
      <c r="ER169" s="58"/>
      <c r="ES169" s="58"/>
      <c r="ET169" s="58"/>
      <c r="EU169" s="58"/>
      <c r="EV169" s="58"/>
      <c r="EW169" s="58"/>
      <c r="EX169" s="58"/>
      <c r="EY169" s="58"/>
      <c r="EZ169" s="58"/>
      <c r="FA169" s="58"/>
      <c r="FB169" s="58"/>
      <c r="FC169" s="58"/>
      <c r="FD169" s="58"/>
      <c r="FE169" s="58"/>
      <c r="FF169" s="58"/>
      <c r="FG169" s="58"/>
      <c r="FH169" s="58"/>
      <c r="FI169" s="58"/>
      <c r="FJ169" s="58"/>
      <c r="FK169" s="58"/>
      <c r="FL169" s="58"/>
      <c r="FM169" s="58"/>
      <c r="FN169" s="58"/>
      <c r="FO169" s="58"/>
      <c r="FP169" s="58"/>
      <c r="FQ169" s="58"/>
      <c r="FR169" s="58"/>
      <c r="FS169" s="58"/>
      <c r="FT169" s="58"/>
      <c r="FU169" s="58"/>
      <c r="FV169" s="58"/>
      <c r="FW169" s="58"/>
      <c r="FX169" s="58"/>
      <c r="FY169" s="58"/>
      <c r="FZ169" s="58"/>
      <c r="GA169" s="58"/>
      <c r="GB169" s="58"/>
      <c r="GC169" s="58"/>
      <c r="GD169" s="58"/>
      <c r="GE169" s="58"/>
      <c r="GF169" s="58"/>
      <c r="GG169" s="58"/>
      <c r="GH169" s="58"/>
      <c r="GI169" s="58"/>
      <c r="GJ169" s="58"/>
      <c r="GK169" s="58"/>
      <c r="GL169" s="58"/>
      <c r="GM169" s="58"/>
      <c r="GN169" s="58"/>
      <c r="GO169" s="58"/>
      <c r="GP169" s="58"/>
      <c r="GQ169" s="58"/>
      <c r="GR169" s="58"/>
      <c r="GS169" s="58"/>
      <c r="GT169" s="58"/>
      <c r="GU169" s="58"/>
      <c r="GV169" s="58"/>
      <c r="GW169" s="58"/>
      <c r="GX169" s="58"/>
      <c r="GY169" s="58"/>
      <c r="GZ169" s="58"/>
      <c r="HA169" s="58"/>
      <c r="HB169" s="58"/>
      <c r="HC169" s="58"/>
      <c r="HD169" s="58"/>
      <c r="HE169" s="58"/>
      <c r="HF169" s="58"/>
      <c r="HG169" s="58"/>
      <c r="HH169" s="58"/>
      <c r="HI169" s="58"/>
      <c r="HJ169" s="58"/>
      <c r="HK169" s="58"/>
      <c r="HL169" s="58"/>
      <c r="HM169" s="58"/>
      <c r="HN169" s="58"/>
      <c r="HO169" s="58"/>
      <c r="HP169" s="58"/>
      <c r="HQ169" s="58"/>
      <c r="HR169" s="58"/>
      <c r="HS169" s="58"/>
      <c r="HT169" s="58"/>
      <c r="HU169" s="58"/>
      <c r="HV169" s="58"/>
      <c r="HW169" s="58"/>
      <c r="HX169" s="58"/>
      <c r="HY169" s="58"/>
      <c r="HZ169" s="58"/>
      <c r="IA169" s="58"/>
      <c r="IB169" s="58"/>
      <c r="IC169" s="58"/>
      <c r="ID169" s="58"/>
      <c r="IE169" s="58"/>
      <c r="IF169" s="58"/>
      <c r="IG169" s="58"/>
      <c r="IH169" s="58"/>
      <c r="II169" s="58"/>
      <c r="IJ169" s="58"/>
      <c r="IK169" s="58"/>
      <c r="IL169" s="58"/>
      <c r="IM169" s="58"/>
      <c r="IN169" s="58"/>
    </row>
    <row r="170" spans="1:254" x14ac:dyDescent="0.3">
      <c r="A170" s="54" t="s">
        <v>408</v>
      </c>
      <c r="B170" s="65" t="s">
        <v>409</v>
      </c>
      <c r="C170" s="114">
        <f t="shared" ref="C170:H170" si="60">C171+C172</f>
        <v>0</v>
      </c>
      <c r="D170" s="114">
        <f t="shared" si="60"/>
        <v>6654000</v>
      </c>
      <c r="E170" s="114">
        <f t="shared" si="60"/>
        <v>6917000</v>
      </c>
      <c r="F170" s="114">
        <f t="shared" si="60"/>
        <v>6917000</v>
      </c>
      <c r="G170" s="139">
        <f t="shared" si="60"/>
        <v>3636170</v>
      </c>
      <c r="H170" s="114">
        <f t="shared" si="60"/>
        <v>3636170</v>
      </c>
      <c r="I170" s="57"/>
      <c r="J170" s="57"/>
      <c r="K170" s="57"/>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c r="DV170" s="58"/>
      <c r="DW170" s="58"/>
      <c r="DX170" s="58"/>
      <c r="DY170" s="58"/>
      <c r="DZ170" s="58"/>
      <c r="EA170" s="58"/>
      <c r="EB170" s="58"/>
      <c r="EC170" s="58"/>
      <c r="ED170" s="58"/>
      <c r="EE170" s="58"/>
      <c r="EF170" s="58"/>
      <c r="EG170" s="58"/>
      <c r="EH170" s="58"/>
      <c r="EI170" s="58"/>
      <c r="EJ170" s="58"/>
      <c r="EK170" s="58"/>
      <c r="EL170" s="58"/>
      <c r="EM170" s="58"/>
      <c r="EN170" s="58"/>
      <c r="EO170" s="58"/>
      <c r="EP170" s="58"/>
      <c r="EQ170" s="58"/>
      <c r="ER170" s="58"/>
      <c r="ES170" s="58"/>
      <c r="ET170" s="58"/>
      <c r="EU170" s="58"/>
      <c r="EV170" s="58"/>
      <c r="EW170" s="58"/>
      <c r="EX170" s="58"/>
      <c r="EY170" s="58"/>
      <c r="EZ170" s="58"/>
      <c r="FA170" s="58"/>
      <c r="FB170" s="58"/>
      <c r="FC170" s="58"/>
      <c r="FD170" s="58"/>
      <c r="FE170" s="58"/>
      <c r="FF170" s="58"/>
      <c r="FG170" s="58"/>
      <c r="FH170" s="58"/>
      <c r="FI170" s="58"/>
      <c r="FJ170" s="58"/>
      <c r="FK170" s="58"/>
      <c r="FL170" s="58"/>
      <c r="FM170" s="58"/>
      <c r="FN170" s="58"/>
      <c r="FO170" s="58"/>
      <c r="FP170" s="58"/>
      <c r="FQ170" s="58"/>
      <c r="FR170" s="58"/>
      <c r="FS170" s="58"/>
      <c r="FT170" s="58"/>
      <c r="FU170" s="58"/>
      <c r="FV170" s="58"/>
      <c r="FW170" s="58"/>
      <c r="FX170" s="58"/>
      <c r="FY170" s="58"/>
      <c r="FZ170" s="58"/>
      <c r="GA170" s="58"/>
      <c r="GB170" s="58"/>
      <c r="GC170" s="58"/>
      <c r="GD170" s="58"/>
      <c r="GE170" s="58"/>
      <c r="GF170" s="58"/>
      <c r="GG170" s="58"/>
      <c r="GH170" s="58"/>
      <c r="GI170" s="58"/>
      <c r="GJ170" s="58"/>
      <c r="GK170" s="58"/>
      <c r="GL170" s="58"/>
      <c r="GM170" s="58"/>
      <c r="GN170" s="58"/>
      <c r="GO170" s="58"/>
      <c r="GP170" s="58"/>
      <c r="GQ170" s="58"/>
      <c r="GR170" s="58"/>
      <c r="GS170" s="58"/>
      <c r="GT170" s="58"/>
      <c r="GU170" s="58"/>
      <c r="GV170" s="58"/>
      <c r="GW170" s="58"/>
      <c r="GX170" s="58"/>
      <c r="GY170" s="58"/>
      <c r="GZ170" s="58"/>
      <c r="HA170" s="58"/>
      <c r="HB170" s="58"/>
      <c r="HC170" s="58"/>
      <c r="HD170" s="58"/>
      <c r="HE170" s="58"/>
      <c r="HF170" s="58"/>
      <c r="HG170" s="58"/>
      <c r="HH170" s="58"/>
      <c r="HI170" s="58"/>
      <c r="HJ170" s="58"/>
      <c r="HK170" s="58"/>
      <c r="HL170" s="58"/>
      <c r="HM170" s="58"/>
      <c r="HN170" s="58"/>
      <c r="HO170" s="58"/>
      <c r="HP170" s="58"/>
      <c r="HQ170" s="58"/>
      <c r="HR170" s="58"/>
      <c r="HS170" s="58"/>
      <c r="HT170" s="58"/>
      <c r="HU170" s="58"/>
      <c r="HV170" s="58"/>
      <c r="HW170" s="58"/>
      <c r="HX170" s="58"/>
      <c r="HY170" s="58"/>
      <c r="HZ170" s="58"/>
      <c r="IA170" s="58"/>
      <c r="IB170" s="58"/>
      <c r="IC170" s="58"/>
      <c r="ID170" s="58"/>
      <c r="IE170" s="58"/>
      <c r="IF170" s="58"/>
      <c r="IG170" s="58"/>
      <c r="IH170" s="58"/>
      <c r="II170" s="58"/>
      <c r="IJ170" s="58"/>
      <c r="IK170" s="58"/>
      <c r="IL170" s="58"/>
      <c r="IM170" s="58"/>
      <c r="IN170" s="58"/>
    </row>
    <row r="171" spans="1:254" ht="16.5" customHeight="1" x14ac:dyDescent="0.3">
      <c r="A171" s="54"/>
      <c r="B171" s="65" t="s">
        <v>368</v>
      </c>
      <c r="C171" s="114"/>
      <c r="D171" s="56">
        <v>6654000</v>
      </c>
      <c r="E171" s="56">
        <v>6917000</v>
      </c>
      <c r="F171" s="56">
        <v>6917000</v>
      </c>
      <c r="G171" s="141">
        <v>3636170</v>
      </c>
      <c r="H171" s="141">
        <v>3636170</v>
      </c>
      <c r="I171" s="57"/>
      <c r="J171" s="57"/>
      <c r="K171" s="57"/>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c r="DG171" s="58"/>
      <c r="DH171" s="58"/>
      <c r="DI171" s="58"/>
      <c r="DJ171" s="58"/>
      <c r="DK171" s="58"/>
      <c r="DL171" s="58"/>
      <c r="DM171" s="58"/>
      <c r="DN171" s="58"/>
      <c r="DO171" s="58"/>
      <c r="DP171" s="58"/>
      <c r="DQ171" s="58"/>
      <c r="DR171" s="58"/>
      <c r="DS171" s="58"/>
      <c r="DT171" s="58"/>
      <c r="DU171" s="58"/>
      <c r="DV171" s="58"/>
      <c r="DW171" s="58"/>
      <c r="DX171" s="58"/>
      <c r="DY171" s="58"/>
      <c r="DZ171" s="58"/>
      <c r="EA171" s="58"/>
      <c r="EB171" s="58"/>
      <c r="EC171" s="58"/>
      <c r="ED171" s="58"/>
      <c r="EE171" s="58"/>
      <c r="EF171" s="58"/>
      <c r="EG171" s="58"/>
      <c r="EH171" s="58"/>
      <c r="EI171" s="58"/>
      <c r="EJ171" s="58"/>
      <c r="EK171" s="58"/>
      <c r="EL171" s="58"/>
      <c r="EM171" s="58"/>
      <c r="EN171" s="58"/>
      <c r="EO171" s="58"/>
      <c r="EP171" s="58"/>
      <c r="EQ171" s="58"/>
      <c r="ER171" s="58"/>
      <c r="ES171" s="58"/>
      <c r="ET171" s="58"/>
      <c r="EU171" s="58"/>
      <c r="EV171" s="58"/>
      <c r="EW171" s="58"/>
      <c r="EX171" s="58"/>
      <c r="EY171" s="58"/>
      <c r="EZ171" s="58"/>
      <c r="FA171" s="58"/>
      <c r="FB171" s="58"/>
      <c r="FC171" s="58"/>
      <c r="FD171" s="58"/>
      <c r="FE171" s="58"/>
      <c r="FF171" s="58"/>
      <c r="FG171" s="58"/>
      <c r="FH171" s="58"/>
      <c r="FI171" s="58"/>
      <c r="FJ171" s="58"/>
      <c r="FK171" s="58"/>
      <c r="FL171" s="58"/>
      <c r="FM171" s="58"/>
      <c r="FN171" s="58"/>
      <c r="FO171" s="58"/>
      <c r="FP171" s="58"/>
      <c r="FQ171" s="58"/>
      <c r="FR171" s="58"/>
      <c r="FS171" s="58"/>
      <c r="FT171" s="58"/>
      <c r="FU171" s="58"/>
      <c r="FV171" s="58"/>
      <c r="FW171" s="58"/>
      <c r="FX171" s="58"/>
      <c r="FY171" s="58"/>
      <c r="FZ171" s="58"/>
      <c r="GA171" s="58"/>
      <c r="GB171" s="58"/>
      <c r="GC171" s="58"/>
      <c r="GD171" s="58"/>
      <c r="GE171" s="58"/>
      <c r="GF171" s="58"/>
      <c r="GG171" s="58"/>
      <c r="GH171" s="58"/>
      <c r="GI171" s="58"/>
      <c r="GJ171" s="58"/>
      <c r="GK171" s="58"/>
      <c r="GL171" s="58"/>
      <c r="GM171" s="58"/>
      <c r="GN171" s="58"/>
      <c r="GO171" s="58"/>
      <c r="GP171" s="58"/>
      <c r="GQ171" s="58"/>
      <c r="GR171" s="58"/>
      <c r="GS171" s="58"/>
      <c r="GT171" s="58"/>
      <c r="GU171" s="58"/>
      <c r="GV171" s="58"/>
      <c r="GW171" s="58"/>
      <c r="GX171" s="58"/>
      <c r="GY171" s="58"/>
      <c r="GZ171" s="58"/>
      <c r="HA171" s="58"/>
      <c r="HB171" s="58"/>
      <c r="HC171" s="58"/>
      <c r="HD171" s="58"/>
      <c r="HE171" s="58"/>
      <c r="HF171" s="58"/>
      <c r="HG171" s="58"/>
      <c r="HH171" s="58"/>
      <c r="HI171" s="58"/>
      <c r="HJ171" s="58"/>
      <c r="HK171" s="58"/>
      <c r="HL171" s="58"/>
      <c r="HM171" s="58"/>
      <c r="HN171" s="58"/>
      <c r="HO171" s="58"/>
      <c r="HP171" s="58"/>
      <c r="HQ171" s="58"/>
      <c r="HR171" s="58"/>
      <c r="HS171" s="58"/>
      <c r="HT171" s="58"/>
      <c r="HU171" s="58"/>
      <c r="HV171" s="58"/>
      <c r="HW171" s="58"/>
      <c r="HX171" s="58"/>
      <c r="HY171" s="58"/>
      <c r="HZ171" s="58"/>
      <c r="IA171" s="58"/>
      <c r="IB171" s="58"/>
      <c r="IC171" s="58"/>
      <c r="ID171" s="58"/>
      <c r="IE171" s="58"/>
      <c r="IF171" s="58"/>
      <c r="IG171" s="58"/>
      <c r="IH171" s="58"/>
      <c r="II171" s="58"/>
      <c r="IJ171" s="58"/>
      <c r="IK171" s="58"/>
      <c r="IL171" s="58"/>
      <c r="IM171" s="58"/>
      <c r="IN171" s="58"/>
    </row>
    <row r="172" spans="1:254" ht="60" x14ac:dyDescent="0.3">
      <c r="A172" s="54"/>
      <c r="B172" s="65" t="s">
        <v>370</v>
      </c>
      <c r="C172" s="114"/>
      <c r="D172" s="56"/>
      <c r="E172" s="56"/>
      <c r="F172" s="56"/>
      <c r="G172" s="141"/>
      <c r="H172" s="64"/>
      <c r="I172" s="57"/>
      <c r="J172" s="57"/>
      <c r="K172" s="57"/>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c r="DV172" s="58"/>
      <c r="DW172" s="58"/>
      <c r="DX172" s="58"/>
      <c r="DY172" s="58"/>
      <c r="DZ172" s="58"/>
      <c r="EA172" s="58"/>
      <c r="EB172" s="58"/>
      <c r="EC172" s="58"/>
      <c r="ED172" s="58"/>
      <c r="EE172" s="58"/>
      <c r="EF172" s="58"/>
      <c r="EG172" s="58"/>
      <c r="EH172" s="58"/>
      <c r="EI172" s="58"/>
      <c r="EJ172" s="58"/>
      <c r="EK172" s="58"/>
      <c r="EL172" s="58"/>
      <c r="EM172" s="58"/>
      <c r="EN172" s="58"/>
      <c r="EO172" s="58"/>
      <c r="EP172" s="58"/>
      <c r="EQ172" s="58"/>
      <c r="ER172" s="58"/>
      <c r="ES172" s="58"/>
      <c r="ET172" s="58"/>
      <c r="EU172" s="58"/>
      <c r="EV172" s="58"/>
      <c r="EW172" s="58"/>
      <c r="EX172" s="58"/>
      <c r="EY172" s="58"/>
      <c r="EZ172" s="58"/>
      <c r="FA172" s="58"/>
      <c r="FB172" s="58"/>
      <c r="FC172" s="58"/>
      <c r="FD172" s="58"/>
      <c r="FE172" s="58"/>
      <c r="FF172" s="58"/>
      <c r="FG172" s="58"/>
      <c r="FH172" s="58"/>
      <c r="FI172" s="58"/>
      <c r="FJ172" s="58"/>
      <c r="FK172" s="58"/>
      <c r="FL172" s="58"/>
      <c r="FM172" s="58"/>
      <c r="FN172" s="58"/>
      <c r="FO172" s="58"/>
      <c r="FP172" s="58"/>
      <c r="FQ172" s="58"/>
      <c r="FR172" s="58"/>
      <c r="FS172" s="58"/>
      <c r="FT172" s="58"/>
      <c r="FU172" s="58"/>
      <c r="FV172" s="58"/>
      <c r="FW172" s="58"/>
      <c r="FX172" s="58"/>
      <c r="FY172" s="58"/>
      <c r="FZ172" s="58"/>
      <c r="GA172" s="58"/>
      <c r="GB172" s="58"/>
      <c r="GC172" s="58"/>
      <c r="GD172" s="58"/>
      <c r="GE172" s="58"/>
      <c r="GF172" s="58"/>
      <c r="GG172" s="58"/>
      <c r="GH172" s="58"/>
      <c r="GI172" s="58"/>
      <c r="GJ172" s="58"/>
      <c r="GK172" s="58"/>
      <c r="GL172" s="58"/>
      <c r="GM172" s="58"/>
      <c r="GN172" s="58"/>
      <c r="GO172" s="58"/>
      <c r="GP172" s="58"/>
      <c r="GQ172" s="58"/>
      <c r="GR172" s="58"/>
      <c r="GS172" s="58"/>
      <c r="GT172" s="58"/>
      <c r="GU172" s="58"/>
      <c r="GV172" s="58"/>
      <c r="GW172" s="58"/>
      <c r="GX172" s="58"/>
      <c r="GY172" s="58"/>
      <c r="GZ172" s="58"/>
      <c r="HA172" s="58"/>
      <c r="HB172" s="58"/>
      <c r="HC172" s="58"/>
      <c r="HD172" s="58"/>
      <c r="HE172" s="58"/>
      <c r="HF172" s="58"/>
      <c r="HG172" s="58"/>
      <c r="HH172" s="58"/>
      <c r="HI172" s="58"/>
      <c r="HJ172" s="58"/>
      <c r="HK172" s="58"/>
      <c r="HL172" s="58"/>
      <c r="HM172" s="58"/>
      <c r="HN172" s="58"/>
      <c r="HO172" s="58"/>
      <c r="HP172" s="58"/>
      <c r="HQ172" s="58"/>
      <c r="HR172" s="58"/>
      <c r="HS172" s="58"/>
      <c r="HT172" s="58"/>
      <c r="HU172" s="58"/>
      <c r="HV172" s="58"/>
      <c r="HW172" s="58"/>
      <c r="HX172" s="58"/>
      <c r="HY172" s="58"/>
      <c r="HZ172" s="58"/>
      <c r="IA172" s="58"/>
      <c r="IB172" s="58"/>
      <c r="IC172" s="58"/>
      <c r="ID172" s="58"/>
      <c r="IE172" s="58"/>
      <c r="IF172" s="58"/>
      <c r="IG172" s="58"/>
      <c r="IH172" s="58"/>
      <c r="II172" s="58"/>
      <c r="IJ172" s="58"/>
      <c r="IK172" s="58"/>
      <c r="IL172" s="58"/>
      <c r="IM172" s="58"/>
      <c r="IN172" s="58"/>
    </row>
    <row r="173" spans="1:254" ht="16.5" customHeight="1" x14ac:dyDescent="0.3">
      <c r="A173" s="61"/>
      <c r="B173" s="65" t="s">
        <v>361</v>
      </c>
      <c r="C173" s="114"/>
      <c r="D173" s="56"/>
      <c r="E173" s="56"/>
      <c r="F173" s="56"/>
      <c r="G173" s="141"/>
      <c r="H173" s="64"/>
      <c r="I173" s="57"/>
      <c r="J173" s="57"/>
      <c r="K173" s="57"/>
      <c r="L173" s="58"/>
      <c r="IN173" s="58"/>
    </row>
    <row r="174" spans="1:254" x14ac:dyDescent="0.3">
      <c r="A174" s="61" t="s">
        <v>410</v>
      </c>
      <c r="B174" s="65" t="s">
        <v>411</v>
      </c>
      <c r="C174" s="116">
        <f t="shared" ref="C174:H174" si="61">C175+C176</f>
        <v>0</v>
      </c>
      <c r="D174" s="116">
        <f t="shared" si="61"/>
        <v>1400000</v>
      </c>
      <c r="E174" s="116">
        <f t="shared" si="61"/>
        <v>1400000</v>
      </c>
      <c r="F174" s="116">
        <f t="shared" si="61"/>
        <v>1400000</v>
      </c>
      <c r="G174" s="142">
        <f t="shared" si="61"/>
        <v>700000</v>
      </c>
      <c r="H174" s="116">
        <f t="shared" si="61"/>
        <v>700000</v>
      </c>
      <c r="I174" s="57"/>
      <c r="J174" s="57"/>
      <c r="K174" s="57"/>
      <c r="IN174" s="58"/>
    </row>
    <row r="175" spans="1:254" x14ac:dyDescent="0.3">
      <c r="A175" s="61"/>
      <c r="B175" s="65" t="s">
        <v>368</v>
      </c>
      <c r="C175" s="116"/>
      <c r="D175" s="56">
        <v>1400000</v>
      </c>
      <c r="E175" s="56">
        <v>1400000</v>
      </c>
      <c r="F175" s="56">
        <v>1400000</v>
      </c>
      <c r="G175" s="145">
        <v>700000</v>
      </c>
      <c r="H175" s="145">
        <v>700000</v>
      </c>
      <c r="I175" s="57"/>
      <c r="J175" s="57"/>
      <c r="K175" s="57"/>
      <c r="IN175" s="58"/>
    </row>
    <row r="176" spans="1:254" ht="60" x14ac:dyDescent="0.3">
      <c r="A176" s="61"/>
      <c r="B176" s="65" t="s">
        <v>370</v>
      </c>
      <c r="C176" s="116"/>
      <c r="D176" s="56"/>
      <c r="E176" s="56"/>
      <c r="F176" s="56"/>
      <c r="G176" s="145"/>
      <c r="H176" s="71"/>
      <c r="I176" s="57"/>
      <c r="J176" s="57"/>
      <c r="K176" s="57"/>
      <c r="IN176" s="58"/>
    </row>
    <row r="177" spans="1:248" x14ac:dyDescent="0.3">
      <c r="A177" s="61"/>
      <c r="B177" s="65" t="s">
        <v>361</v>
      </c>
      <c r="C177" s="116"/>
      <c r="D177" s="56"/>
      <c r="E177" s="56"/>
      <c r="F177" s="56"/>
      <c r="G177" s="145"/>
      <c r="H177" s="71"/>
      <c r="I177" s="57"/>
      <c r="J177" s="57"/>
      <c r="K177" s="57"/>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c r="DB177" s="58"/>
      <c r="DC177" s="58"/>
      <c r="DD177" s="58"/>
      <c r="DE177" s="58"/>
      <c r="DF177" s="58"/>
      <c r="DG177" s="58"/>
      <c r="DH177" s="58"/>
      <c r="DI177" s="58"/>
      <c r="DJ177" s="58"/>
      <c r="DK177" s="58"/>
      <c r="DL177" s="58"/>
      <c r="DM177" s="58"/>
      <c r="DN177" s="58"/>
      <c r="DO177" s="58"/>
      <c r="DP177" s="58"/>
      <c r="DQ177" s="58"/>
      <c r="DR177" s="58"/>
      <c r="DS177" s="58"/>
      <c r="DT177" s="58"/>
      <c r="DU177" s="58"/>
      <c r="DV177" s="58"/>
      <c r="DW177" s="58"/>
      <c r="DX177" s="58"/>
      <c r="DY177" s="58"/>
      <c r="DZ177" s="58"/>
      <c r="EA177" s="58"/>
      <c r="EB177" s="58"/>
      <c r="EC177" s="58"/>
      <c r="ED177" s="58"/>
      <c r="EE177" s="58"/>
      <c r="EF177" s="58"/>
      <c r="EG177" s="58"/>
      <c r="EH177" s="58"/>
      <c r="EI177" s="58"/>
      <c r="EJ177" s="58"/>
      <c r="EK177" s="58"/>
      <c r="EL177" s="58"/>
      <c r="EM177" s="58"/>
      <c r="EN177" s="58"/>
      <c r="EO177" s="58"/>
      <c r="EP177" s="58"/>
      <c r="EQ177" s="58"/>
      <c r="ER177" s="58"/>
      <c r="ES177" s="58"/>
      <c r="ET177" s="58"/>
      <c r="EU177" s="58"/>
      <c r="EV177" s="58"/>
      <c r="EW177" s="58"/>
      <c r="EX177" s="58"/>
      <c r="EY177" s="58"/>
      <c r="EZ177" s="58"/>
      <c r="FA177" s="58"/>
      <c r="FB177" s="58"/>
      <c r="FC177" s="58"/>
      <c r="FD177" s="58"/>
      <c r="FE177" s="58"/>
      <c r="FF177" s="58"/>
      <c r="FG177" s="58"/>
      <c r="FH177" s="58"/>
      <c r="FI177" s="58"/>
      <c r="FJ177" s="58"/>
      <c r="FK177" s="58"/>
      <c r="FL177" s="58"/>
      <c r="FM177" s="58"/>
      <c r="FN177" s="58"/>
      <c r="FO177" s="58"/>
      <c r="FP177" s="58"/>
      <c r="FQ177" s="58"/>
      <c r="FR177" s="58"/>
      <c r="FS177" s="58"/>
      <c r="FT177" s="58"/>
      <c r="FU177" s="58"/>
      <c r="FV177" s="58"/>
      <c r="FW177" s="58"/>
      <c r="FX177" s="58"/>
      <c r="FY177" s="58"/>
      <c r="FZ177" s="58"/>
      <c r="GA177" s="58"/>
      <c r="GB177" s="58"/>
      <c r="GC177" s="58"/>
      <c r="GD177" s="58"/>
      <c r="GE177" s="58"/>
      <c r="GF177" s="58"/>
      <c r="GG177" s="58"/>
      <c r="GH177" s="58"/>
      <c r="GI177" s="58"/>
      <c r="GJ177" s="58"/>
      <c r="GK177" s="58"/>
      <c r="GL177" s="58"/>
      <c r="GM177" s="58"/>
      <c r="GN177" s="58"/>
      <c r="GO177" s="58"/>
      <c r="GP177" s="58"/>
      <c r="GQ177" s="58"/>
      <c r="GR177" s="58"/>
      <c r="GS177" s="58"/>
      <c r="GT177" s="58"/>
      <c r="GU177" s="58"/>
      <c r="GV177" s="58"/>
      <c r="GW177" s="58"/>
      <c r="GX177" s="58"/>
      <c r="GY177" s="58"/>
      <c r="GZ177" s="58"/>
      <c r="HA177" s="58"/>
      <c r="HB177" s="58"/>
      <c r="HC177" s="58"/>
      <c r="HD177" s="58"/>
      <c r="HE177" s="58"/>
      <c r="HF177" s="58"/>
      <c r="HG177" s="58"/>
      <c r="HH177" s="58"/>
      <c r="HI177" s="58"/>
      <c r="HJ177" s="58"/>
      <c r="HK177" s="58"/>
      <c r="HL177" s="58"/>
      <c r="HM177" s="58"/>
      <c r="HN177" s="58"/>
      <c r="HO177" s="58"/>
      <c r="HP177" s="58"/>
      <c r="HQ177" s="58"/>
      <c r="HR177" s="58"/>
      <c r="HS177" s="58"/>
      <c r="HT177" s="58"/>
      <c r="HU177" s="58"/>
      <c r="HV177" s="58"/>
      <c r="HW177" s="58"/>
      <c r="HX177" s="58"/>
      <c r="HY177" s="58"/>
      <c r="HZ177" s="58"/>
      <c r="IA177" s="58"/>
      <c r="IB177" s="58"/>
      <c r="IC177" s="58"/>
      <c r="ID177" s="58"/>
      <c r="IE177" s="58"/>
      <c r="IF177" s="58"/>
      <c r="IG177" s="58"/>
      <c r="IH177" s="58"/>
      <c r="II177" s="58"/>
      <c r="IJ177" s="58"/>
      <c r="IK177" s="58"/>
      <c r="IL177" s="58"/>
      <c r="IM177" s="58"/>
      <c r="IN177" s="58"/>
    </row>
    <row r="178" spans="1:248" x14ac:dyDescent="0.3">
      <c r="A178" s="61" t="s">
        <v>412</v>
      </c>
      <c r="B178" s="59" t="s">
        <v>413</v>
      </c>
      <c r="C178" s="115">
        <f>+C179+C190+C195+C200+C212</f>
        <v>0</v>
      </c>
      <c r="D178" s="115">
        <f t="shared" ref="D178:H178" si="62">+D179+D190+D195+D200+D212</f>
        <v>28401470</v>
      </c>
      <c r="E178" s="115">
        <f t="shared" si="62"/>
        <v>31157660</v>
      </c>
      <c r="F178" s="115">
        <f t="shared" si="62"/>
        <v>31157660</v>
      </c>
      <c r="G178" s="140">
        <f t="shared" si="62"/>
        <v>13547797.810000001</v>
      </c>
      <c r="H178" s="115">
        <f t="shared" si="62"/>
        <v>13547797.810000001</v>
      </c>
      <c r="I178" s="57"/>
      <c r="J178" s="57"/>
      <c r="K178" s="57"/>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8"/>
      <c r="CY178" s="58"/>
      <c r="CZ178" s="58"/>
      <c r="DA178" s="58"/>
      <c r="DB178" s="58"/>
      <c r="DC178" s="58"/>
      <c r="DD178" s="58"/>
      <c r="DE178" s="58"/>
      <c r="DF178" s="58"/>
      <c r="DG178" s="58"/>
      <c r="DH178" s="58"/>
      <c r="DI178" s="58"/>
      <c r="DJ178" s="58"/>
      <c r="DK178" s="58"/>
      <c r="DL178" s="58"/>
      <c r="DM178" s="58"/>
      <c r="DN178" s="58"/>
      <c r="DO178" s="58"/>
      <c r="DP178" s="58"/>
      <c r="DQ178" s="58"/>
      <c r="DR178" s="58"/>
      <c r="DS178" s="58"/>
      <c r="DT178" s="58"/>
      <c r="DU178" s="58"/>
      <c r="DV178" s="58"/>
      <c r="DW178" s="58"/>
      <c r="DX178" s="58"/>
      <c r="DY178" s="58"/>
      <c r="DZ178" s="58"/>
      <c r="EA178" s="58"/>
      <c r="EB178" s="58"/>
      <c r="EC178" s="58"/>
      <c r="ED178" s="58"/>
      <c r="EE178" s="58"/>
      <c r="EF178" s="58"/>
      <c r="EG178" s="58"/>
      <c r="EH178" s="58"/>
      <c r="EI178" s="58"/>
      <c r="EJ178" s="58"/>
      <c r="EK178" s="58"/>
      <c r="EL178" s="58"/>
      <c r="EM178" s="58"/>
      <c r="EN178" s="58"/>
      <c r="EO178" s="58"/>
      <c r="EP178" s="58"/>
      <c r="EQ178" s="58"/>
      <c r="ER178" s="58"/>
      <c r="ES178" s="58"/>
      <c r="ET178" s="58"/>
      <c r="EU178" s="58"/>
      <c r="EV178" s="58"/>
      <c r="EW178" s="58"/>
      <c r="EX178" s="58"/>
      <c r="EY178" s="58"/>
      <c r="EZ178" s="58"/>
      <c r="FA178" s="58"/>
      <c r="FB178" s="58"/>
      <c r="FC178" s="58"/>
      <c r="FD178" s="58"/>
      <c r="FE178" s="58"/>
      <c r="FF178" s="58"/>
      <c r="FG178" s="58"/>
      <c r="FH178" s="58"/>
      <c r="FI178" s="58"/>
      <c r="FJ178" s="58"/>
      <c r="FK178" s="58"/>
      <c r="FL178" s="58"/>
      <c r="FM178" s="58"/>
      <c r="FN178" s="58"/>
      <c r="FO178" s="58"/>
      <c r="FP178" s="58"/>
      <c r="FQ178" s="58"/>
      <c r="FR178" s="58"/>
      <c r="FS178" s="58"/>
      <c r="FT178" s="58"/>
      <c r="FU178" s="58"/>
      <c r="FV178" s="58"/>
      <c r="FW178" s="58"/>
      <c r="FX178" s="58"/>
      <c r="FY178" s="58"/>
      <c r="FZ178" s="58"/>
      <c r="GA178" s="58"/>
      <c r="GB178" s="58"/>
      <c r="GC178" s="58"/>
      <c r="GD178" s="58"/>
      <c r="GE178" s="58"/>
      <c r="GF178" s="58"/>
      <c r="GG178" s="58"/>
      <c r="GH178" s="58"/>
      <c r="GI178" s="58"/>
      <c r="GJ178" s="58"/>
      <c r="GK178" s="58"/>
      <c r="GL178" s="58"/>
      <c r="GM178" s="58"/>
      <c r="GN178" s="58"/>
      <c r="GO178" s="58"/>
      <c r="GP178" s="58"/>
      <c r="GQ178" s="58"/>
      <c r="GR178" s="58"/>
      <c r="GS178" s="58"/>
      <c r="GT178" s="58"/>
      <c r="GU178" s="58"/>
      <c r="GV178" s="58"/>
      <c r="GW178" s="58"/>
      <c r="GX178" s="58"/>
      <c r="GY178" s="58"/>
      <c r="GZ178" s="58"/>
      <c r="HA178" s="58"/>
      <c r="HB178" s="58"/>
      <c r="HC178" s="58"/>
      <c r="HD178" s="58"/>
      <c r="HE178" s="58"/>
      <c r="HF178" s="58"/>
      <c r="HG178" s="58"/>
      <c r="HH178" s="58"/>
      <c r="HI178" s="58"/>
      <c r="HJ178" s="58"/>
      <c r="HK178" s="58"/>
      <c r="HL178" s="58"/>
      <c r="HM178" s="58"/>
      <c r="HN178" s="58"/>
      <c r="HO178" s="58"/>
      <c r="HP178" s="58"/>
      <c r="HQ178" s="58"/>
      <c r="HR178" s="58"/>
      <c r="HS178" s="58"/>
      <c r="HT178" s="58"/>
      <c r="HU178" s="58"/>
      <c r="HV178" s="58"/>
      <c r="HW178" s="58"/>
      <c r="HX178" s="58"/>
      <c r="HY178" s="58"/>
      <c r="HZ178" s="58"/>
      <c r="IA178" s="58"/>
      <c r="IB178" s="58"/>
      <c r="IC178" s="58"/>
      <c r="ID178" s="58"/>
      <c r="IE178" s="58"/>
      <c r="IF178" s="58"/>
      <c r="IG178" s="58"/>
      <c r="IH178" s="58"/>
      <c r="II178" s="58"/>
      <c r="IJ178" s="58"/>
      <c r="IK178" s="58"/>
      <c r="IL178" s="58"/>
      <c r="IM178" s="58"/>
    </row>
    <row r="179" spans="1:248" x14ac:dyDescent="0.3">
      <c r="A179" s="61" t="s">
        <v>414</v>
      </c>
      <c r="B179" s="59" t="s">
        <v>415</v>
      </c>
      <c r="C179" s="114">
        <f>+C180+C184+C185+C186+C187+C188</f>
        <v>0</v>
      </c>
      <c r="D179" s="114">
        <f t="shared" ref="D179:H179" si="63">+D180+D184+D185+D186+D187+D188</f>
        <v>15734000</v>
      </c>
      <c r="E179" s="114">
        <f t="shared" si="63"/>
        <v>16080000</v>
      </c>
      <c r="F179" s="114">
        <f t="shared" si="63"/>
        <v>16080000</v>
      </c>
      <c r="G179" s="139">
        <f t="shared" si="63"/>
        <v>6359226</v>
      </c>
      <c r="H179" s="114">
        <f t="shared" si="63"/>
        <v>6359226</v>
      </c>
      <c r="I179" s="57"/>
      <c r="J179" s="57"/>
      <c r="K179" s="57"/>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c r="CR179" s="58"/>
      <c r="CS179" s="58"/>
      <c r="CT179" s="58"/>
      <c r="CU179" s="58"/>
      <c r="CV179" s="58"/>
      <c r="CW179" s="58"/>
      <c r="CX179" s="58"/>
      <c r="CY179" s="58"/>
      <c r="CZ179" s="58"/>
      <c r="DA179" s="58"/>
      <c r="DB179" s="58"/>
      <c r="DC179" s="58"/>
      <c r="DD179" s="58"/>
      <c r="DE179" s="58"/>
      <c r="DF179" s="58"/>
      <c r="DG179" s="58"/>
      <c r="DH179" s="58"/>
      <c r="DI179" s="58"/>
      <c r="DJ179" s="58"/>
      <c r="DK179" s="58"/>
      <c r="DL179" s="58"/>
      <c r="DM179" s="58"/>
      <c r="DN179" s="58"/>
      <c r="DO179" s="58"/>
      <c r="DP179" s="58"/>
      <c r="DQ179" s="58"/>
      <c r="DR179" s="58"/>
      <c r="DS179" s="58"/>
      <c r="DT179" s="58"/>
      <c r="DU179" s="58"/>
      <c r="DV179" s="58"/>
      <c r="DW179" s="58"/>
      <c r="DX179" s="58"/>
      <c r="DY179" s="58"/>
      <c r="DZ179" s="58"/>
      <c r="EA179" s="58"/>
      <c r="EB179" s="58"/>
      <c r="EC179" s="58"/>
      <c r="ED179" s="58"/>
      <c r="EE179" s="58"/>
      <c r="EF179" s="58"/>
      <c r="EG179" s="58"/>
      <c r="EH179" s="58"/>
      <c r="EI179" s="58"/>
      <c r="EJ179" s="58"/>
      <c r="EK179" s="58"/>
      <c r="EL179" s="58"/>
      <c r="EM179" s="58"/>
      <c r="EN179" s="58"/>
      <c r="EO179" s="58"/>
      <c r="EP179" s="58"/>
      <c r="EQ179" s="58"/>
      <c r="ER179" s="58"/>
      <c r="ES179" s="58"/>
      <c r="ET179" s="58"/>
      <c r="EU179" s="58"/>
      <c r="EV179" s="58"/>
      <c r="EW179" s="58"/>
      <c r="EX179" s="58"/>
      <c r="EY179" s="58"/>
      <c r="EZ179" s="58"/>
      <c r="FA179" s="58"/>
      <c r="FB179" s="58"/>
      <c r="FC179" s="58"/>
      <c r="FD179" s="58"/>
      <c r="FE179" s="58"/>
      <c r="FF179" s="58"/>
      <c r="FG179" s="58"/>
      <c r="FH179" s="58"/>
      <c r="FI179" s="58"/>
      <c r="FJ179" s="58"/>
      <c r="FK179" s="58"/>
      <c r="FL179" s="58"/>
      <c r="FM179" s="58"/>
      <c r="FN179" s="58"/>
      <c r="FO179" s="58"/>
      <c r="FP179" s="58"/>
      <c r="FQ179" s="58"/>
      <c r="FR179" s="58"/>
      <c r="FS179" s="58"/>
      <c r="FT179" s="58"/>
      <c r="FU179" s="58"/>
      <c r="FV179" s="58"/>
      <c r="FW179" s="58"/>
      <c r="FX179" s="58"/>
      <c r="FY179" s="58"/>
      <c r="FZ179" s="58"/>
      <c r="GA179" s="58"/>
      <c r="GB179" s="58"/>
      <c r="GC179" s="58"/>
      <c r="GD179" s="58"/>
      <c r="GE179" s="58"/>
      <c r="GF179" s="58"/>
      <c r="GG179" s="58"/>
      <c r="GH179" s="58"/>
      <c r="GI179" s="58"/>
      <c r="GJ179" s="58"/>
      <c r="GK179" s="58"/>
      <c r="GL179" s="58"/>
      <c r="GM179" s="58"/>
      <c r="GN179" s="58"/>
      <c r="GO179" s="58"/>
      <c r="GP179" s="58"/>
      <c r="GQ179" s="58"/>
      <c r="GR179" s="58"/>
      <c r="GS179" s="58"/>
      <c r="GT179" s="58"/>
      <c r="GU179" s="58"/>
      <c r="GV179" s="58"/>
      <c r="GW179" s="58"/>
      <c r="GX179" s="58"/>
      <c r="GY179" s="58"/>
      <c r="GZ179" s="58"/>
      <c r="HA179" s="58"/>
      <c r="HB179" s="58"/>
      <c r="HC179" s="58"/>
      <c r="HD179" s="58"/>
      <c r="HE179" s="58"/>
      <c r="HF179" s="58"/>
      <c r="HG179" s="58"/>
      <c r="HH179" s="58"/>
      <c r="HI179" s="58"/>
      <c r="HJ179" s="58"/>
      <c r="HK179" s="58"/>
      <c r="HL179" s="58"/>
      <c r="HM179" s="58"/>
      <c r="HN179" s="58"/>
      <c r="HO179" s="58"/>
      <c r="HP179" s="58"/>
      <c r="HQ179" s="58"/>
      <c r="HR179" s="58"/>
      <c r="HS179" s="58"/>
      <c r="HT179" s="58"/>
      <c r="HU179" s="58"/>
      <c r="HV179" s="58"/>
      <c r="HW179" s="58"/>
      <c r="HX179" s="58"/>
      <c r="HY179" s="58"/>
      <c r="HZ179" s="58"/>
      <c r="IA179" s="58"/>
      <c r="IB179" s="58"/>
      <c r="IC179" s="58"/>
      <c r="ID179" s="58"/>
      <c r="IE179" s="58"/>
      <c r="IF179" s="58"/>
      <c r="IG179" s="58"/>
      <c r="IH179" s="58"/>
      <c r="II179" s="58"/>
      <c r="IJ179" s="58"/>
      <c r="IK179" s="58"/>
      <c r="IL179" s="58"/>
      <c r="IM179" s="58"/>
    </row>
    <row r="180" spans="1:248" ht="16.5" customHeight="1" x14ac:dyDescent="0.3">
      <c r="A180" s="61"/>
      <c r="B180" s="87" t="s">
        <v>516</v>
      </c>
      <c r="C180" s="116">
        <f>C181+C182+C183</f>
        <v>0</v>
      </c>
      <c r="D180" s="116">
        <f t="shared" ref="D180:H180" si="64">D181+D182+D183</f>
        <v>14040000</v>
      </c>
      <c r="E180" s="116">
        <f>E181+E182+E183</f>
        <v>15138000</v>
      </c>
      <c r="F180" s="116">
        <f t="shared" si="64"/>
        <v>15138000</v>
      </c>
      <c r="G180" s="142">
        <f t="shared" si="64"/>
        <v>6073910</v>
      </c>
      <c r="H180" s="116">
        <f t="shared" si="64"/>
        <v>6073910</v>
      </c>
      <c r="I180" s="57"/>
      <c r="J180" s="57"/>
      <c r="K180" s="57"/>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58"/>
      <c r="CS180" s="58"/>
      <c r="CT180" s="58"/>
      <c r="CU180" s="58"/>
      <c r="CV180" s="58"/>
      <c r="CW180" s="58"/>
      <c r="CX180" s="58"/>
      <c r="CY180" s="58"/>
      <c r="CZ180" s="58"/>
      <c r="DA180" s="58"/>
      <c r="DB180" s="58"/>
      <c r="DC180" s="58"/>
      <c r="DD180" s="58"/>
      <c r="DE180" s="58"/>
      <c r="DF180" s="58"/>
      <c r="DG180" s="58"/>
      <c r="DH180" s="58"/>
      <c r="DI180" s="58"/>
      <c r="DJ180" s="58"/>
      <c r="DK180" s="58"/>
      <c r="DL180" s="58"/>
      <c r="DM180" s="58"/>
      <c r="DN180" s="58"/>
      <c r="DO180" s="58"/>
      <c r="DP180" s="58"/>
      <c r="DQ180" s="58"/>
      <c r="DR180" s="58"/>
      <c r="DS180" s="58"/>
      <c r="DT180" s="58"/>
      <c r="DU180" s="58"/>
      <c r="DV180" s="58"/>
      <c r="DW180" s="58"/>
      <c r="DX180" s="58"/>
      <c r="DY180" s="58"/>
      <c r="DZ180" s="58"/>
      <c r="EA180" s="58"/>
      <c r="EB180" s="58"/>
      <c r="EC180" s="58"/>
      <c r="ED180" s="58"/>
      <c r="EE180" s="58"/>
      <c r="EF180" s="58"/>
      <c r="EG180" s="58"/>
      <c r="EH180" s="58"/>
      <c r="EI180" s="58"/>
      <c r="EJ180" s="58"/>
      <c r="EK180" s="58"/>
      <c r="EL180" s="58"/>
      <c r="EM180" s="58"/>
      <c r="EN180" s="58"/>
      <c r="EO180" s="58"/>
      <c r="EP180" s="58"/>
      <c r="EQ180" s="58"/>
      <c r="ER180" s="58"/>
      <c r="ES180" s="58"/>
      <c r="ET180" s="58"/>
      <c r="EU180" s="58"/>
      <c r="EV180" s="58"/>
      <c r="EW180" s="58"/>
      <c r="EX180" s="58"/>
      <c r="EY180" s="58"/>
      <c r="EZ180" s="58"/>
      <c r="FA180" s="58"/>
      <c r="FB180" s="58"/>
      <c r="FC180" s="58"/>
      <c r="FD180" s="58"/>
      <c r="FE180" s="58"/>
      <c r="FF180" s="58"/>
      <c r="FG180" s="58"/>
      <c r="FH180" s="58"/>
      <c r="FI180" s="58"/>
      <c r="FJ180" s="58"/>
      <c r="FK180" s="58"/>
      <c r="FL180" s="58"/>
      <c r="FM180" s="58"/>
      <c r="FN180" s="58"/>
      <c r="FO180" s="58"/>
      <c r="FP180" s="58"/>
      <c r="FQ180" s="58"/>
      <c r="FR180" s="58"/>
      <c r="FS180" s="58"/>
      <c r="FT180" s="58"/>
      <c r="FU180" s="58"/>
      <c r="FV180" s="58"/>
      <c r="FW180" s="58"/>
      <c r="FX180" s="58"/>
      <c r="FY180" s="58"/>
      <c r="FZ180" s="58"/>
      <c r="GA180" s="58"/>
      <c r="GB180" s="58"/>
      <c r="GC180" s="58"/>
      <c r="GD180" s="58"/>
      <c r="GE180" s="58"/>
      <c r="GF180" s="58"/>
      <c r="GG180" s="58"/>
      <c r="GH180" s="58"/>
      <c r="GI180" s="58"/>
      <c r="GJ180" s="58"/>
      <c r="GK180" s="58"/>
      <c r="GL180" s="58"/>
      <c r="GM180" s="58"/>
      <c r="GN180" s="58"/>
      <c r="GO180" s="58"/>
      <c r="GP180" s="58"/>
      <c r="GQ180" s="58"/>
      <c r="GR180" s="58"/>
      <c r="GS180" s="58"/>
      <c r="GT180" s="58"/>
      <c r="GU180" s="58"/>
      <c r="GV180" s="58"/>
      <c r="GW180" s="58"/>
      <c r="GX180" s="58"/>
      <c r="GY180" s="58"/>
      <c r="GZ180" s="58"/>
      <c r="HA180" s="58"/>
      <c r="HB180" s="58"/>
      <c r="HC180" s="58"/>
      <c r="HD180" s="58"/>
      <c r="HE180" s="58"/>
      <c r="HF180" s="58"/>
      <c r="HG180" s="58"/>
      <c r="HH180" s="58"/>
      <c r="HI180" s="58"/>
      <c r="HJ180" s="58"/>
      <c r="HK180" s="58"/>
      <c r="HL180" s="58"/>
      <c r="HM180" s="58"/>
      <c r="HN180" s="58"/>
      <c r="HO180" s="58"/>
      <c r="HP180" s="58"/>
      <c r="HQ180" s="58"/>
      <c r="HR180" s="58"/>
      <c r="HS180" s="58"/>
      <c r="HT180" s="58"/>
      <c r="HU180" s="58"/>
      <c r="HV180" s="58"/>
      <c r="HW180" s="58"/>
      <c r="HX180" s="58"/>
      <c r="HY180" s="58"/>
      <c r="HZ180" s="58"/>
      <c r="IA180" s="58"/>
      <c r="IB180" s="58"/>
      <c r="IC180" s="58"/>
      <c r="ID180" s="58"/>
      <c r="IE180" s="58"/>
      <c r="IF180" s="58"/>
      <c r="IG180" s="58"/>
      <c r="IH180" s="58"/>
      <c r="II180" s="58"/>
      <c r="IJ180" s="58"/>
      <c r="IK180" s="58"/>
      <c r="IL180" s="58"/>
      <c r="IM180" s="58"/>
      <c r="IN180" s="58"/>
    </row>
    <row r="181" spans="1:248" ht="16.5" customHeight="1" x14ac:dyDescent="0.3">
      <c r="A181" s="61"/>
      <c r="B181" s="113" t="s">
        <v>417</v>
      </c>
      <c r="C181" s="116"/>
      <c r="D181" s="132">
        <v>8424000</v>
      </c>
      <c r="E181" s="132">
        <v>9082800</v>
      </c>
      <c r="F181" s="132">
        <v>9082800</v>
      </c>
      <c r="G181" s="152">
        <v>3708627.03</v>
      </c>
      <c r="H181" s="152">
        <v>3708627.03</v>
      </c>
      <c r="I181" s="57"/>
      <c r="J181" s="57"/>
      <c r="K181" s="57"/>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58"/>
      <c r="CS181" s="58"/>
      <c r="CT181" s="58"/>
      <c r="CU181" s="58"/>
      <c r="CV181" s="58"/>
      <c r="CW181" s="58"/>
      <c r="CX181" s="58"/>
      <c r="CY181" s="58"/>
      <c r="CZ181" s="58"/>
      <c r="DA181" s="58"/>
      <c r="DB181" s="58"/>
      <c r="DC181" s="58"/>
      <c r="DD181" s="58"/>
      <c r="DE181" s="58"/>
      <c r="DF181" s="58"/>
      <c r="DG181" s="58"/>
      <c r="DH181" s="58"/>
      <c r="DI181" s="58"/>
      <c r="DJ181" s="58"/>
      <c r="DK181" s="58"/>
      <c r="DL181" s="58"/>
      <c r="DM181" s="58"/>
      <c r="DN181" s="58"/>
      <c r="DO181" s="58"/>
      <c r="DP181" s="58"/>
      <c r="DQ181" s="58"/>
      <c r="DR181" s="58"/>
      <c r="DS181" s="58"/>
      <c r="DT181" s="58"/>
      <c r="DU181" s="58"/>
      <c r="DV181" s="58"/>
      <c r="DW181" s="58"/>
      <c r="DX181" s="58"/>
      <c r="DY181" s="58"/>
      <c r="DZ181" s="58"/>
      <c r="EA181" s="58"/>
      <c r="EB181" s="58"/>
      <c r="EC181" s="58"/>
      <c r="ED181" s="58"/>
      <c r="EE181" s="58"/>
      <c r="EF181" s="58"/>
      <c r="EG181" s="58"/>
      <c r="EH181" s="58"/>
      <c r="EI181" s="58"/>
      <c r="EJ181" s="58"/>
      <c r="EK181" s="58"/>
      <c r="EL181" s="58"/>
      <c r="EM181" s="58"/>
      <c r="EN181" s="58"/>
      <c r="EO181" s="58"/>
      <c r="EP181" s="58"/>
      <c r="EQ181" s="58"/>
      <c r="ER181" s="58"/>
      <c r="ES181" s="58"/>
      <c r="ET181" s="58"/>
      <c r="EU181" s="58"/>
      <c r="EV181" s="58"/>
      <c r="EW181" s="58"/>
      <c r="EX181" s="58"/>
      <c r="EY181" s="58"/>
      <c r="EZ181" s="58"/>
      <c r="FA181" s="58"/>
      <c r="FB181" s="58"/>
      <c r="FC181" s="58"/>
      <c r="FD181" s="58"/>
      <c r="FE181" s="58"/>
      <c r="FF181" s="58"/>
      <c r="FG181" s="58"/>
      <c r="FH181" s="58"/>
      <c r="FI181" s="58"/>
      <c r="FJ181" s="58"/>
      <c r="FK181" s="58"/>
      <c r="FL181" s="58"/>
      <c r="FM181" s="58"/>
      <c r="FN181" s="58"/>
      <c r="FO181" s="58"/>
      <c r="FP181" s="58"/>
      <c r="FQ181" s="58"/>
      <c r="FR181" s="58"/>
      <c r="FS181" s="58"/>
      <c r="FT181" s="58"/>
      <c r="FU181" s="58"/>
      <c r="FV181" s="58"/>
      <c r="FW181" s="58"/>
      <c r="FX181" s="58"/>
      <c r="FY181" s="58"/>
      <c r="FZ181" s="58"/>
      <c r="GA181" s="58"/>
      <c r="GB181" s="58"/>
      <c r="GC181" s="58"/>
      <c r="GD181" s="58"/>
      <c r="GE181" s="58"/>
      <c r="GF181" s="58"/>
      <c r="GG181" s="58"/>
      <c r="GH181" s="58"/>
      <c r="GI181" s="58"/>
      <c r="GJ181" s="58"/>
      <c r="GK181" s="58"/>
      <c r="GL181" s="58"/>
      <c r="GM181" s="58"/>
      <c r="GN181" s="58"/>
      <c r="GO181" s="58"/>
      <c r="GP181" s="58"/>
      <c r="GQ181" s="58"/>
      <c r="GR181" s="58"/>
      <c r="GS181" s="58"/>
      <c r="GT181" s="58"/>
      <c r="GU181" s="58"/>
      <c r="GV181" s="58"/>
      <c r="GW181" s="58"/>
      <c r="GX181" s="58"/>
      <c r="GY181" s="58"/>
      <c r="GZ181" s="58"/>
      <c r="HA181" s="58"/>
      <c r="HB181" s="58"/>
      <c r="HC181" s="58"/>
      <c r="HD181" s="58"/>
      <c r="HE181" s="58"/>
      <c r="HF181" s="58"/>
      <c r="HG181" s="58"/>
      <c r="HH181" s="58"/>
      <c r="HI181" s="58"/>
      <c r="HJ181" s="58"/>
      <c r="HK181" s="58"/>
      <c r="HL181" s="58"/>
      <c r="HM181" s="58"/>
      <c r="HN181" s="58"/>
      <c r="HO181" s="58"/>
      <c r="HP181" s="58"/>
      <c r="HQ181" s="58"/>
      <c r="HR181" s="58"/>
      <c r="HS181" s="58"/>
      <c r="HT181" s="58"/>
      <c r="HU181" s="58"/>
      <c r="HV181" s="58"/>
      <c r="HW181" s="58"/>
      <c r="HX181" s="58"/>
      <c r="HY181" s="58"/>
      <c r="HZ181" s="58"/>
      <c r="IA181" s="58"/>
      <c r="IB181" s="58"/>
      <c r="IC181" s="58"/>
      <c r="ID181" s="58"/>
      <c r="IE181" s="58"/>
      <c r="IF181" s="58"/>
      <c r="IG181" s="58"/>
      <c r="IH181" s="58"/>
      <c r="II181" s="58"/>
      <c r="IJ181" s="58"/>
      <c r="IK181" s="58"/>
      <c r="IL181" s="58"/>
      <c r="IM181" s="58"/>
      <c r="IN181" s="58"/>
    </row>
    <row r="182" spans="1:248" x14ac:dyDescent="0.3">
      <c r="A182" s="61"/>
      <c r="B182" s="113" t="s">
        <v>418</v>
      </c>
      <c r="C182" s="116"/>
      <c r="D182" s="132">
        <f>14040000-D181</f>
        <v>5616000</v>
      </c>
      <c r="E182" s="132">
        <f>15138000-E181</f>
        <v>6055200</v>
      </c>
      <c r="F182" s="132">
        <f>15138000-F181</f>
        <v>6055200</v>
      </c>
      <c r="G182" s="152">
        <f>2379469.32-14186.35</f>
        <v>2365282.9699999997</v>
      </c>
      <c r="H182" s="152">
        <f>2379469.32-14186.35</f>
        <v>2365282.9699999997</v>
      </c>
      <c r="I182" s="57"/>
      <c r="J182" s="57"/>
      <c r="K182" s="57"/>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8"/>
      <c r="CY182" s="58"/>
      <c r="CZ182" s="58"/>
      <c r="DA182" s="58"/>
      <c r="DB182" s="58"/>
      <c r="DC182" s="58"/>
      <c r="DD182" s="58"/>
      <c r="DE182" s="58"/>
      <c r="DF182" s="58"/>
      <c r="DG182" s="58"/>
      <c r="DH182" s="58"/>
      <c r="DI182" s="58"/>
      <c r="DJ182" s="58"/>
      <c r="DK182" s="58"/>
      <c r="DL182" s="58"/>
      <c r="DM182" s="58"/>
      <c r="DN182" s="58"/>
      <c r="DO182" s="58"/>
      <c r="DP182" s="58"/>
      <c r="DQ182" s="58"/>
      <c r="DR182" s="58"/>
      <c r="DS182" s="58"/>
      <c r="DT182" s="58"/>
      <c r="DU182" s="58"/>
      <c r="DV182" s="58"/>
      <c r="DW182" s="58"/>
      <c r="DX182" s="58"/>
      <c r="DY182" s="58"/>
      <c r="DZ182" s="58"/>
      <c r="EA182" s="58"/>
      <c r="EB182" s="58"/>
      <c r="EC182" s="58"/>
      <c r="ED182" s="58"/>
      <c r="EE182" s="58"/>
      <c r="EF182" s="58"/>
      <c r="EG182" s="58"/>
      <c r="EH182" s="58"/>
      <c r="EI182" s="58"/>
      <c r="EJ182" s="58"/>
      <c r="EK182" s="58"/>
      <c r="EL182" s="58"/>
      <c r="EM182" s="58"/>
      <c r="EN182" s="58"/>
      <c r="EO182" s="58"/>
      <c r="EP182" s="58"/>
      <c r="EQ182" s="58"/>
      <c r="ER182" s="58"/>
      <c r="ES182" s="58"/>
      <c r="ET182" s="58"/>
      <c r="EU182" s="58"/>
      <c r="EV182" s="58"/>
      <c r="EW182" s="58"/>
      <c r="EX182" s="58"/>
      <c r="EY182" s="58"/>
      <c r="EZ182" s="58"/>
      <c r="FA182" s="58"/>
      <c r="FB182" s="58"/>
      <c r="FC182" s="58"/>
      <c r="FD182" s="58"/>
      <c r="FE182" s="58"/>
      <c r="FF182" s="58"/>
      <c r="FG182" s="58"/>
      <c r="FH182" s="58"/>
      <c r="FI182" s="58"/>
      <c r="FJ182" s="58"/>
      <c r="FK182" s="58"/>
      <c r="FL182" s="58"/>
      <c r="FM182" s="58"/>
      <c r="FN182" s="58"/>
      <c r="FO182" s="58"/>
      <c r="FP182" s="58"/>
      <c r="FQ182" s="58"/>
      <c r="FR182" s="58"/>
      <c r="FS182" s="58"/>
      <c r="FT182" s="58"/>
      <c r="FU182" s="58"/>
      <c r="FV182" s="58"/>
      <c r="FW182" s="58"/>
      <c r="FX182" s="58"/>
      <c r="FY182" s="58"/>
      <c r="FZ182" s="58"/>
      <c r="GA182" s="58"/>
      <c r="GB182" s="58"/>
      <c r="GC182" s="58"/>
      <c r="GD182" s="58"/>
      <c r="GE182" s="58"/>
      <c r="GF182" s="58"/>
      <c r="GG182" s="58"/>
      <c r="GH182" s="58"/>
      <c r="GI182" s="58"/>
      <c r="GJ182" s="58"/>
      <c r="GK182" s="58"/>
      <c r="GL182" s="58"/>
      <c r="GM182" s="58"/>
      <c r="GN182" s="58"/>
      <c r="GO182" s="58"/>
      <c r="GP182" s="58"/>
      <c r="GQ182" s="58"/>
      <c r="GR182" s="58"/>
      <c r="GS182" s="58"/>
      <c r="GT182" s="58"/>
      <c r="GU182" s="58"/>
      <c r="GV182" s="58"/>
      <c r="GW182" s="58"/>
      <c r="GX182" s="58"/>
      <c r="GY182" s="58"/>
      <c r="GZ182" s="58"/>
      <c r="HA182" s="58"/>
      <c r="HB182" s="58"/>
      <c r="HC182" s="58"/>
      <c r="HD182" s="58"/>
      <c r="HE182" s="58"/>
      <c r="HF182" s="58"/>
      <c r="HG182" s="58"/>
      <c r="HH182" s="58"/>
      <c r="HI182" s="58"/>
      <c r="HJ182" s="58"/>
      <c r="HK182" s="58"/>
      <c r="HL182" s="58"/>
      <c r="HM182" s="58"/>
      <c r="HN182" s="58"/>
      <c r="HO182" s="58"/>
      <c r="HP182" s="58"/>
      <c r="HQ182" s="58"/>
      <c r="HR182" s="58"/>
      <c r="HS182" s="58"/>
      <c r="HT182" s="58"/>
      <c r="HU182" s="58"/>
      <c r="HV182" s="58"/>
      <c r="HW182" s="58"/>
      <c r="HX182" s="58"/>
      <c r="HY182" s="58"/>
      <c r="HZ182" s="58"/>
      <c r="IA182" s="58"/>
      <c r="IB182" s="58"/>
      <c r="IC182" s="58"/>
      <c r="ID182" s="58"/>
      <c r="IE182" s="58"/>
      <c r="IF182" s="58"/>
      <c r="IG182" s="58"/>
      <c r="IH182" s="58"/>
      <c r="II182" s="58"/>
      <c r="IJ182" s="58"/>
      <c r="IK182" s="58"/>
      <c r="IL182" s="58"/>
      <c r="IM182" s="58"/>
      <c r="IN182" s="58"/>
    </row>
    <row r="183" spans="1:248" x14ac:dyDescent="0.3">
      <c r="A183" s="61"/>
      <c r="B183" s="113" t="s">
        <v>515</v>
      </c>
      <c r="C183" s="116"/>
      <c r="D183" s="56"/>
      <c r="E183" s="56"/>
      <c r="F183" s="56"/>
      <c r="G183" s="141"/>
      <c r="H183" s="141"/>
      <c r="I183" s="57"/>
      <c r="J183" s="57"/>
      <c r="K183" s="57"/>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c r="DB183" s="58"/>
      <c r="DC183" s="58"/>
      <c r="DD183" s="58"/>
      <c r="DE183" s="58"/>
      <c r="DF183" s="58"/>
      <c r="DG183" s="58"/>
      <c r="DH183" s="58"/>
      <c r="DI183" s="58"/>
      <c r="DJ183" s="58"/>
      <c r="DK183" s="58"/>
      <c r="DL183" s="58"/>
      <c r="DM183" s="58"/>
      <c r="DN183" s="58"/>
      <c r="DO183" s="58"/>
      <c r="DP183" s="58"/>
      <c r="DQ183" s="58"/>
      <c r="DR183" s="58"/>
      <c r="DS183" s="58"/>
      <c r="DT183" s="58"/>
      <c r="DU183" s="58"/>
      <c r="DV183" s="58"/>
      <c r="DW183" s="58"/>
      <c r="DX183" s="58"/>
      <c r="DY183" s="58"/>
      <c r="DZ183" s="58"/>
      <c r="EA183" s="58"/>
      <c r="EB183" s="58"/>
      <c r="EC183" s="58"/>
      <c r="ED183" s="58"/>
      <c r="EE183" s="58"/>
      <c r="EF183" s="58"/>
      <c r="EG183" s="58"/>
      <c r="EH183" s="58"/>
      <c r="EI183" s="58"/>
      <c r="EJ183" s="58"/>
      <c r="EK183" s="58"/>
      <c r="EL183" s="58"/>
      <c r="EM183" s="58"/>
      <c r="EN183" s="58"/>
      <c r="EO183" s="58"/>
      <c r="EP183" s="58"/>
      <c r="EQ183" s="58"/>
      <c r="ER183" s="58"/>
      <c r="ES183" s="58"/>
      <c r="ET183" s="58"/>
      <c r="EU183" s="58"/>
      <c r="EV183" s="58"/>
      <c r="EW183" s="58"/>
      <c r="EX183" s="58"/>
      <c r="EY183" s="58"/>
      <c r="EZ183" s="58"/>
      <c r="FA183" s="58"/>
      <c r="FB183" s="58"/>
      <c r="FC183" s="58"/>
      <c r="FD183" s="58"/>
      <c r="FE183" s="58"/>
      <c r="FF183" s="58"/>
      <c r="FG183" s="58"/>
      <c r="FH183" s="58"/>
      <c r="FI183" s="58"/>
      <c r="FJ183" s="58"/>
      <c r="FK183" s="58"/>
      <c r="FL183" s="58"/>
      <c r="FM183" s="58"/>
      <c r="FN183" s="58"/>
      <c r="FO183" s="58"/>
      <c r="FP183" s="58"/>
      <c r="FQ183" s="58"/>
      <c r="FR183" s="58"/>
      <c r="FS183" s="58"/>
      <c r="FT183" s="58"/>
      <c r="FU183" s="58"/>
      <c r="FV183" s="58"/>
      <c r="FW183" s="58"/>
      <c r="FX183" s="58"/>
      <c r="FY183" s="58"/>
      <c r="FZ183" s="58"/>
      <c r="GA183" s="58"/>
      <c r="GB183" s="58"/>
      <c r="GC183" s="58"/>
      <c r="GD183" s="58"/>
      <c r="GE183" s="58"/>
      <c r="GF183" s="58"/>
      <c r="GG183" s="58"/>
      <c r="GH183" s="58"/>
      <c r="GI183" s="58"/>
      <c r="GJ183" s="58"/>
      <c r="GK183" s="58"/>
      <c r="GL183" s="58"/>
      <c r="GM183" s="58"/>
      <c r="GN183" s="58"/>
      <c r="GO183" s="58"/>
      <c r="GP183" s="58"/>
      <c r="GQ183" s="58"/>
      <c r="GR183" s="58"/>
      <c r="GS183" s="58"/>
      <c r="GT183" s="58"/>
      <c r="GU183" s="58"/>
      <c r="GV183" s="58"/>
      <c r="GW183" s="58"/>
      <c r="GX183" s="58"/>
      <c r="GY183" s="58"/>
      <c r="GZ183" s="58"/>
      <c r="HA183" s="58"/>
      <c r="HB183" s="58"/>
      <c r="HC183" s="58"/>
      <c r="HD183" s="58"/>
      <c r="HE183" s="58"/>
      <c r="HF183" s="58"/>
      <c r="HG183" s="58"/>
      <c r="HH183" s="58"/>
      <c r="HI183" s="58"/>
      <c r="HJ183" s="58"/>
      <c r="HK183" s="58"/>
      <c r="HL183" s="58"/>
      <c r="HM183" s="58"/>
      <c r="HN183" s="58"/>
      <c r="HO183" s="58"/>
      <c r="HP183" s="58"/>
      <c r="HQ183" s="58"/>
      <c r="HR183" s="58"/>
      <c r="HS183" s="58"/>
      <c r="HT183" s="58"/>
      <c r="HU183" s="58"/>
      <c r="HV183" s="58"/>
      <c r="HW183" s="58"/>
      <c r="HX183" s="58"/>
      <c r="HY183" s="58"/>
      <c r="HZ183" s="58"/>
      <c r="IA183" s="58"/>
      <c r="IB183" s="58"/>
      <c r="IC183" s="58"/>
      <c r="ID183" s="58"/>
      <c r="IE183" s="58"/>
      <c r="IF183" s="58"/>
      <c r="IG183" s="58"/>
      <c r="IH183" s="58"/>
      <c r="II183" s="58"/>
      <c r="IJ183" s="58"/>
      <c r="IK183" s="58"/>
      <c r="IL183" s="58"/>
      <c r="IM183" s="58"/>
      <c r="IN183" s="58"/>
    </row>
    <row r="184" spans="1:248" x14ac:dyDescent="0.3">
      <c r="A184" s="54"/>
      <c r="B184" s="87" t="s">
        <v>419</v>
      </c>
      <c r="C184" s="116"/>
      <c r="D184" s="56">
        <v>507000</v>
      </c>
      <c r="E184" s="56">
        <v>507000</v>
      </c>
      <c r="F184" s="56">
        <v>507000</v>
      </c>
      <c r="G184" s="150">
        <v>254916</v>
      </c>
      <c r="H184" s="150">
        <v>254916</v>
      </c>
      <c r="I184" s="57"/>
      <c r="J184" s="57"/>
      <c r="K184" s="57"/>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c r="DG184" s="58"/>
      <c r="DH184" s="58"/>
      <c r="DI184" s="58"/>
      <c r="DJ184" s="58"/>
      <c r="DK184" s="58"/>
      <c r="DL184" s="58"/>
      <c r="DM184" s="58"/>
      <c r="DN184" s="58"/>
      <c r="DO184" s="58"/>
      <c r="DP184" s="58"/>
      <c r="DQ184" s="58"/>
      <c r="DR184" s="58"/>
      <c r="DS184" s="58"/>
      <c r="DT184" s="58"/>
      <c r="DU184" s="58"/>
      <c r="DV184" s="58"/>
      <c r="DW184" s="58"/>
      <c r="DX184" s="58"/>
      <c r="DY184" s="58"/>
      <c r="DZ184" s="58"/>
      <c r="EA184" s="58"/>
      <c r="EB184" s="58"/>
      <c r="EC184" s="58"/>
      <c r="ED184" s="58"/>
      <c r="EE184" s="58"/>
      <c r="EF184" s="58"/>
      <c r="EG184" s="58"/>
      <c r="EH184" s="58"/>
      <c r="EI184" s="58"/>
      <c r="EJ184" s="58"/>
      <c r="EK184" s="58"/>
      <c r="EL184" s="58"/>
      <c r="EM184" s="58"/>
      <c r="EN184" s="58"/>
      <c r="EO184" s="58"/>
      <c r="EP184" s="58"/>
      <c r="EQ184" s="58"/>
      <c r="ER184" s="58"/>
      <c r="ES184" s="58"/>
      <c r="ET184" s="58"/>
      <c r="EU184" s="58"/>
      <c r="EV184" s="58"/>
      <c r="EW184" s="58"/>
      <c r="EX184" s="58"/>
      <c r="EY184" s="58"/>
      <c r="EZ184" s="58"/>
      <c r="FA184" s="58"/>
      <c r="FB184" s="58"/>
      <c r="FC184" s="58"/>
      <c r="FD184" s="58"/>
      <c r="FE184" s="58"/>
      <c r="FF184" s="58"/>
      <c r="FG184" s="58"/>
      <c r="FH184" s="58"/>
      <c r="FI184" s="58"/>
      <c r="FJ184" s="58"/>
      <c r="FK184" s="58"/>
      <c r="FL184" s="58"/>
      <c r="FM184" s="58"/>
      <c r="FN184" s="58"/>
      <c r="FO184" s="58"/>
      <c r="FP184" s="58"/>
      <c r="FQ184" s="58"/>
      <c r="FR184" s="58"/>
      <c r="FS184" s="58"/>
      <c r="FT184" s="58"/>
      <c r="FU184" s="58"/>
      <c r="FV184" s="58"/>
      <c r="FW184" s="58"/>
      <c r="FX184" s="58"/>
      <c r="FY184" s="58"/>
      <c r="FZ184" s="58"/>
      <c r="GA184" s="58"/>
      <c r="GB184" s="58"/>
      <c r="GC184" s="58"/>
      <c r="GD184" s="58"/>
      <c r="GE184" s="58"/>
      <c r="GF184" s="58"/>
      <c r="GG184" s="58"/>
      <c r="GH184" s="58"/>
      <c r="GI184" s="58"/>
      <c r="GJ184" s="58"/>
      <c r="GK184" s="58"/>
      <c r="GL184" s="58"/>
      <c r="GM184" s="58"/>
      <c r="GN184" s="58"/>
      <c r="GO184" s="58"/>
      <c r="GP184" s="58"/>
      <c r="GQ184" s="58"/>
      <c r="GR184" s="58"/>
      <c r="GS184" s="58"/>
      <c r="GT184" s="58"/>
      <c r="GU184" s="58"/>
      <c r="GV184" s="58"/>
      <c r="GW184" s="58"/>
      <c r="GX184" s="58"/>
      <c r="GY184" s="58"/>
      <c r="GZ184" s="58"/>
      <c r="HA184" s="58"/>
      <c r="HB184" s="58"/>
      <c r="HC184" s="58"/>
      <c r="HD184" s="58"/>
      <c r="HE184" s="58"/>
      <c r="HF184" s="58"/>
      <c r="HG184" s="58"/>
      <c r="HH184" s="58"/>
      <c r="HI184" s="58"/>
      <c r="HJ184" s="58"/>
      <c r="HK184" s="58"/>
      <c r="HL184" s="58"/>
      <c r="HM184" s="58"/>
      <c r="HN184" s="58"/>
      <c r="HO184" s="58"/>
      <c r="HP184" s="58"/>
      <c r="HQ184" s="58"/>
      <c r="HR184" s="58"/>
      <c r="HS184" s="58"/>
      <c r="HT184" s="58"/>
      <c r="HU184" s="58"/>
      <c r="HV184" s="58"/>
      <c r="HW184" s="58"/>
      <c r="HX184" s="58"/>
      <c r="HY184" s="58"/>
      <c r="HZ184" s="58"/>
      <c r="IA184" s="58"/>
      <c r="IB184" s="58"/>
      <c r="IC184" s="58"/>
      <c r="ID184" s="58"/>
      <c r="IE184" s="58"/>
      <c r="IF184" s="58"/>
      <c r="IG184" s="58"/>
      <c r="IH184" s="58"/>
      <c r="II184" s="58"/>
      <c r="IJ184" s="58"/>
      <c r="IK184" s="58"/>
      <c r="IL184" s="58"/>
      <c r="IM184" s="58"/>
      <c r="IN184" s="58"/>
    </row>
    <row r="185" spans="1:248" ht="30" x14ac:dyDescent="0.3">
      <c r="A185" s="54"/>
      <c r="B185" s="87" t="s">
        <v>420</v>
      </c>
      <c r="C185" s="116"/>
      <c r="D185" s="56">
        <v>304000</v>
      </c>
      <c r="E185" s="56">
        <v>304000</v>
      </c>
      <c r="F185" s="56">
        <v>304000</v>
      </c>
      <c r="G185" s="150"/>
      <c r="H185" s="150"/>
      <c r="I185" s="57"/>
      <c r="J185" s="57"/>
      <c r="K185" s="57"/>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c r="DV185" s="58"/>
      <c r="DW185" s="58"/>
      <c r="DX185" s="58"/>
      <c r="DY185" s="58"/>
      <c r="DZ185" s="58"/>
      <c r="EA185" s="58"/>
      <c r="EB185" s="58"/>
      <c r="EC185" s="58"/>
      <c r="ED185" s="58"/>
      <c r="EE185" s="58"/>
      <c r="EF185" s="58"/>
      <c r="EG185" s="58"/>
      <c r="EH185" s="58"/>
      <c r="EI185" s="58"/>
      <c r="EJ185" s="58"/>
      <c r="EK185" s="58"/>
      <c r="EL185" s="58"/>
      <c r="EM185" s="58"/>
      <c r="EN185" s="58"/>
      <c r="EO185" s="58"/>
      <c r="EP185" s="58"/>
      <c r="EQ185" s="58"/>
      <c r="ER185" s="58"/>
      <c r="ES185" s="58"/>
      <c r="ET185" s="58"/>
      <c r="EU185" s="58"/>
      <c r="EV185" s="58"/>
      <c r="EW185" s="58"/>
      <c r="EX185" s="58"/>
      <c r="EY185" s="58"/>
      <c r="EZ185" s="58"/>
      <c r="FA185" s="58"/>
      <c r="FB185" s="58"/>
      <c r="FC185" s="58"/>
      <c r="FD185" s="58"/>
      <c r="FE185" s="58"/>
      <c r="FF185" s="58"/>
      <c r="FG185" s="58"/>
      <c r="FH185" s="58"/>
      <c r="FI185" s="58"/>
      <c r="FJ185" s="58"/>
      <c r="FK185" s="58"/>
      <c r="FL185" s="58"/>
      <c r="FM185" s="58"/>
      <c r="FN185" s="58"/>
      <c r="FO185" s="58"/>
      <c r="FP185" s="58"/>
      <c r="FQ185" s="58"/>
      <c r="FR185" s="58"/>
      <c r="FS185" s="58"/>
      <c r="FT185" s="58"/>
      <c r="FU185" s="58"/>
      <c r="FV185" s="58"/>
      <c r="FW185" s="58"/>
      <c r="FX185" s="58"/>
      <c r="FY185" s="58"/>
      <c r="FZ185" s="58"/>
      <c r="GA185" s="58"/>
      <c r="GB185" s="58"/>
      <c r="GC185" s="58"/>
      <c r="GD185" s="58"/>
      <c r="GE185" s="58"/>
      <c r="GF185" s="58"/>
      <c r="GG185" s="58"/>
      <c r="GH185" s="58"/>
      <c r="GI185" s="58"/>
      <c r="GJ185" s="58"/>
      <c r="GK185" s="58"/>
      <c r="GL185" s="58"/>
      <c r="GM185" s="58"/>
      <c r="GN185" s="58"/>
      <c r="GO185" s="58"/>
      <c r="GP185" s="58"/>
      <c r="GQ185" s="58"/>
      <c r="GR185" s="58"/>
      <c r="GS185" s="58"/>
      <c r="GT185" s="58"/>
      <c r="GU185" s="58"/>
      <c r="GV185" s="58"/>
      <c r="GW185" s="58"/>
      <c r="GX185" s="58"/>
      <c r="GY185" s="58"/>
      <c r="GZ185" s="58"/>
      <c r="HA185" s="58"/>
      <c r="HB185" s="58"/>
      <c r="HC185" s="58"/>
      <c r="HD185" s="58"/>
      <c r="HE185" s="58"/>
      <c r="HF185" s="58"/>
      <c r="HG185" s="58"/>
      <c r="HH185" s="58"/>
      <c r="HI185" s="58"/>
      <c r="HJ185" s="58"/>
      <c r="HK185" s="58"/>
      <c r="HL185" s="58"/>
      <c r="HM185" s="58"/>
      <c r="HN185" s="58"/>
      <c r="HO185" s="58"/>
      <c r="HP185" s="58"/>
      <c r="HQ185" s="58"/>
      <c r="HR185" s="58"/>
      <c r="HS185" s="58"/>
      <c r="HT185" s="58"/>
      <c r="HU185" s="58"/>
      <c r="HV185" s="58"/>
      <c r="HW185" s="58"/>
      <c r="HX185" s="58"/>
      <c r="HY185" s="58"/>
      <c r="HZ185" s="58"/>
      <c r="IA185" s="58"/>
      <c r="IB185" s="58"/>
      <c r="IC185" s="58"/>
      <c r="ID185" s="58"/>
      <c r="IE185" s="58"/>
      <c r="IF185" s="58"/>
      <c r="IG185" s="58"/>
      <c r="IH185" s="58"/>
      <c r="II185" s="58"/>
      <c r="IJ185" s="58"/>
      <c r="IK185" s="58"/>
      <c r="IL185" s="58"/>
      <c r="IM185" s="58"/>
      <c r="IN185" s="58"/>
    </row>
    <row r="186" spans="1:248" ht="45" x14ac:dyDescent="0.3">
      <c r="A186" s="54"/>
      <c r="B186" s="87" t="s">
        <v>421</v>
      </c>
      <c r="C186" s="116"/>
      <c r="D186" s="56">
        <v>131000</v>
      </c>
      <c r="E186" s="56">
        <v>131000</v>
      </c>
      <c r="F186" s="56">
        <v>131000</v>
      </c>
      <c r="G186" s="150">
        <v>30400</v>
      </c>
      <c r="H186" s="150">
        <v>30400</v>
      </c>
      <c r="I186" s="57"/>
      <c r="J186" s="57"/>
      <c r="K186" s="57"/>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c r="DV186" s="58"/>
      <c r="DW186" s="58"/>
      <c r="DX186" s="58"/>
      <c r="DY186" s="58"/>
      <c r="DZ186" s="58"/>
      <c r="EA186" s="58"/>
      <c r="EB186" s="58"/>
      <c r="EC186" s="58"/>
      <c r="ED186" s="58"/>
      <c r="EE186" s="58"/>
      <c r="EF186" s="58"/>
      <c r="EG186" s="58"/>
      <c r="EH186" s="58"/>
      <c r="EI186" s="58"/>
      <c r="EJ186" s="58"/>
      <c r="EK186" s="58"/>
      <c r="EL186" s="58"/>
      <c r="EM186" s="58"/>
      <c r="EN186" s="58"/>
      <c r="EO186" s="58"/>
      <c r="EP186" s="58"/>
      <c r="EQ186" s="58"/>
      <c r="ER186" s="58"/>
      <c r="ES186" s="58"/>
      <c r="ET186" s="58"/>
      <c r="EU186" s="58"/>
      <c r="EV186" s="58"/>
      <c r="EW186" s="58"/>
      <c r="EX186" s="58"/>
      <c r="EY186" s="58"/>
      <c r="EZ186" s="58"/>
      <c r="FA186" s="58"/>
      <c r="FB186" s="58"/>
      <c r="FC186" s="58"/>
      <c r="FD186" s="58"/>
      <c r="FE186" s="58"/>
      <c r="FF186" s="58"/>
      <c r="FG186" s="58"/>
      <c r="FH186" s="58"/>
      <c r="FI186" s="58"/>
      <c r="FJ186" s="58"/>
      <c r="FK186" s="58"/>
      <c r="FL186" s="58"/>
      <c r="FM186" s="58"/>
      <c r="FN186" s="58"/>
      <c r="FO186" s="58"/>
      <c r="FP186" s="58"/>
      <c r="FQ186" s="58"/>
      <c r="FR186" s="58"/>
      <c r="FS186" s="58"/>
      <c r="FT186" s="58"/>
      <c r="FU186" s="58"/>
      <c r="FV186" s="58"/>
      <c r="FW186" s="58"/>
      <c r="FX186" s="58"/>
      <c r="FY186" s="58"/>
      <c r="FZ186" s="58"/>
      <c r="GA186" s="58"/>
      <c r="GB186" s="58"/>
      <c r="GC186" s="58"/>
      <c r="GD186" s="58"/>
      <c r="GE186" s="58"/>
      <c r="GF186" s="58"/>
      <c r="GG186" s="58"/>
      <c r="GH186" s="58"/>
      <c r="GI186" s="58"/>
      <c r="GJ186" s="58"/>
      <c r="GK186" s="58"/>
      <c r="GL186" s="58"/>
      <c r="GM186" s="58"/>
      <c r="GN186" s="58"/>
      <c r="GO186" s="58"/>
      <c r="GP186" s="58"/>
      <c r="GQ186" s="58"/>
      <c r="GR186" s="58"/>
      <c r="GS186" s="58"/>
      <c r="GT186" s="58"/>
      <c r="GU186" s="58"/>
      <c r="GV186" s="58"/>
      <c r="GW186" s="58"/>
      <c r="GX186" s="58"/>
      <c r="GY186" s="58"/>
      <c r="GZ186" s="58"/>
      <c r="HA186" s="58"/>
      <c r="HB186" s="58"/>
      <c r="HC186" s="58"/>
      <c r="HD186" s="58"/>
      <c r="HE186" s="58"/>
      <c r="HF186" s="58"/>
      <c r="HG186" s="58"/>
      <c r="HH186" s="58"/>
      <c r="HI186" s="58"/>
      <c r="HJ186" s="58"/>
      <c r="HK186" s="58"/>
      <c r="HL186" s="58"/>
      <c r="HM186" s="58"/>
      <c r="HN186" s="58"/>
      <c r="HO186" s="58"/>
      <c r="HP186" s="58"/>
      <c r="HQ186" s="58"/>
      <c r="HR186" s="58"/>
      <c r="HS186" s="58"/>
      <c r="HT186" s="58"/>
      <c r="HU186" s="58"/>
      <c r="HV186" s="58"/>
      <c r="HW186" s="58"/>
      <c r="HX186" s="58"/>
      <c r="HY186" s="58"/>
      <c r="HZ186" s="58"/>
      <c r="IA186" s="58"/>
      <c r="IB186" s="58"/>
      <c r="IC186" s="58"/>
      <c r="ID186" s="58"/>
      <c r="IE186" s="58"/>
      <c r="IF186" s="58"/>
      <c r="IG186" s="58"/>
      <c r="IH186" s="58"/>
      <c r="II186" s="58"/>
      <c r="IJ186" s="58"/>
      <c r="IK186" s="58"/>
      <c r="IL186" s="58"/>
      <c r="IM186" s="58"/>
      <c r="IN186" s="58"/>
    </row>
    <row r="187" spans="1:248" ht="60" x14ac:dyDescent="0.3">
      <c r="A187" s="54"/>
      <c r="B187" s="87" t="s">
        <v>370</v>
      </c>
      <c r="C187" s="116"/>
      <c r="D187" s="56"/>
      <c r="E187" s="56"/>
      <c r="F187" s="56"/>
      <c r="G187" s="150"/>
      <c r="H187" s="150"/>
      <c r="I187" s="57"/>
      <c r="J187" s="57"/>
      <c r="K187" s="57"/>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c r="DB187" s="58"/>
      <c r="DC187" s="58"/>
      <c r="DD187" s="58"/>
      <c r="DE187" s="58"/>
      <c r="DF187" s="58"/>
      <c r="DG187" s="58"/>
      <c r="DH187" s="58"/>
      <c r="DI187" s="58"/>
      <c r="DJ187" s="58"/>
      <c r="DK187" s="58"/>
      <c r="DL187" s="58"/>
      <c r="DM187" s="58"/>
      <c r="DN187" s="58"/>
      <c r="DO187" s="58"/>
      <c r="DP187" s="58"/>
      <c r="DQ187" s="58"/>
      <c r="DR187" s="58"/>
      <c r="DS187" s="58"/>
      <c r="DT187" s="58"/>
      <c r="DU187" s="58"/>
      <c r="DV187" s="58"/>
      <c r="DW187" s="58"/>
      <c r="DX187" s="58"/>
      <c r="DY187" s="58"/>
      <c r="DZ187" s="58"/>
      <c r="EA187" s="58"/>
      <c r="EB187" s="58"/>
      <c r="EC187" s="58"/>
      <c r="ED187" s="58"/>
      <c r="EE187" s="58"/>
      <c r="EF187" s="58"/>
      <c r="EG187" s="58"/>
      <c r="EH187" s="58"/>
      <c r="EI187" s="58"/>
      <c r="EJ187" s="58"/>
      <c r="EK187" s="58"/>
      <c r="EL187" s="58"/>
      <c r="EM187" s="58"/>
      <c r="EN187" s="58"/>
      <c r="EO187" s="58"/>
      <c r="EP187" s="58"/>
      <c r="EQ187" s="58"/>
      <c r="ER187" s="58"/>
      <c r="ES187" s="58"/>
      <c r="ET187" s="58"/>
      <c r="EU187" s="58"/>
      <c r="EV187" s="58"/>
      <c r="EW187" s="58"/>
      <c r="EX187" s="58"/>
      <c r="EY187" s="58"/>
      <c r="EZ187" s="58"/>
      <c r="FA187" s="58"/>
      <c r="FB187" s="58"/>
      <c r="FC187" s="58"/>
      <c r="FD187" s="58"/>
      <c r="FE187" s="58"/>
      <c r="FF187" s="58"/>
      <c r="FG187" s="58"/>
      <c r="FH187" s="58"/>
      <c r="FI187" s="58"/>
      <c r="FJ187" s="58"/>
      <c r="FK187" s="58"/>
      <c r="FL187" s="58"/>
      <c r="FM187" s="58"/>
      <c r="FN187" s="58"/>
      <c r="FO187" s="58"/>
      <c r="FP187" s="58"/>
      <c r="FQ187" s="58"/>
      <c r="FR187" s="58"/>
      <c r="FS187" s="58"/>
      <c r="FT187" s="58"/>
      <c r="FU187" s="58"/>
      <c r="FV187" s="58"/>
      <c r="FW187" s="58"/>
      <c r="FX187" s="58"/>
      <c r="FY187" s="58"/>
      <c r="FZ187" s="58"/>
      <c r="GA187" s="58"/>
      <c r="GB187" s="58"/>
      <c r="GC187" s="58"/>
      <c r="GD187" s="58"/>
      <c r="GE187" s="58"/>
      <c r="GF187" s="58"/>
      <c r="GG187" s="58"/>
      <c r="GH187" s="58"/>
      <c r="GI187" s="58"/>
      <c r="GJ187" s="58"/>
      <c r="GK187" s="58"/>
      <c r="GL187" s="58"/>
      <c r="GM187" s="58"/>
      <c r="GN187" s="58"/>
      <c r="GO187" s="58"/>
      <c r="GP187" s="58"/>
      <c r="GQ187" s="58"/>
      <c r="GR187" s="58"/>
      <c r="GS187" s="58"/>
      <c r="GT187" s="58"/>
      <c r="GU187" s="58"/>
      <c r="GV187" s="58"/>
      <c r="GW187" s="58"/>
      <c r="GX187" s="58"/>
      <c r="GY187" s="58"/>
      <c r="GZ187" s="58"/>
      <c r="HA187" s="58"/>
      <c r="HB187" s="58"/>
      <c r="HC187" s="58"/>
      <c r="HD187" s="58"/>
      <c r="HE187" s="58"/>
      <c r="HF187" s="58"/>
      <c r="HG187" s="58"/>
      <c r="HH187" s="58"/>
      <c r="HI187" s="58"/>
      <c r="HJ187" s="58"/>
      <c r="HK187" s="58"/>
      <c r="HL187" s="58"/>
      <c r="HM187" s="58"/>
      <c r="HN187" s="58"/>
      <c r="HO187" s="58"/>
      <c r="HP187" s="58"/>
      <c r="HQ187" s="58"/>
      <c r="HR187" s="58"/>
      <c r="HS187" s="58"/>
      <c r="HT187" s="58"/>
      <c r="HU187" s="58"/>
      <c r="HV187" s="58"/>
      <c r="HW187" s="58"/>
      <c r="HX187" s="58"/>
      <c r="HY187" s="58"/>
      <c r="HZ187" s="58"/>
      <c r="IA187" s="58"/>
      <c r="IB187" s="58"/>
      <c r="IC187" s="58"/>
      <c r="ID187" s="58"/>
      <c r="IE187" s="58"/>
      <c r="IF187" s="58"/>
      <c r="IG187" s="58"/>
      <c r="IH187" s="58"/>
      <c r="II187" s="58"/>
      <c r="IJ187" s="58"/>
      <c r="IK187" s="58"/>
      <c r="IL187" s="58"/>
      <c r="IM187" s="58"/>
      <c r="IN187" s="58"/>
    </row>
    <row r="188" spans="1:248" ht="45" x14ac:dyDescent="0.3">
      <c r="A188" s="54"/>
      <c r="B188" s="87" t="s">
        <v>511</v>
      </c>
      <c r="C188" s="116"/>
      <c r="D188" s="56">
        <v>752000</v>
      </c>
      <c r="E188" s="56"/>
      <c r="F188" s="56"/>
      <c r="G188" s="150"/>
      <c r="H188" s="150"/>
      <c r="I188" s="57"/>
      <c r="J188" s="57"/>
      <c r="K188" s="57"/>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8"/>
      <c r="DY188" s="58"/>
      <c r="DZ188" s="58"/>
      <c r="EA188" s="58"/>
      <c r="EB188" s="58"/>
      <c r="EC188" s="58"/>
      <c r="ED188" s="58"/>
      <c r="EE188" s="58"/>
      <c r="EF188" s="58"/>
      <c r="EG188" s="58"/>
      <c r="EH188" s="58"/>
      <c r="EI188" s="58"/>
      <c r="EJ188" s="58"/>
      <c r="EK188" s="58"/>
      <c r="EL188" s="58"/>
      <c r="EM188" s="58"/>
      <c r="EN188" s="58"/>
      <c r="EO188" s="58"/>
      <c r="EP188" s="58"/>
      <c r="EQ188" s="58"/>
      <c r="ER188" s="58"/>
      <c r="ES188" s="58"/>
      <c r="ET188" s="58"/>
      <c r="EU188" s="58"/>
      <c r="EV188" s="58"/>
      <c r="EW188" s="58"/>
      <c r="EX188" s="58"/>
      <c r="EY188" s="58"/>
      <c r="EZ188" s="58"/>
      <c r="FA188" s="58"/>
      <c r="FB188" s="58"/>
      <c r="FC188" s="58"/>
      <c r="FD188" s="58"/>
      <c r="FE188" s="58"/>
      <c r="FF188" s="58"/>
      <c r="FG188" s="58"/>
      <c r="FH188" s="58"/>
      <c r="FI188" s="58"/>
      <c r="FJ188" s="58"/>
      <c r="FK188" s="58"/>
      <c r="FL188" s="58"/>
      <c r="FM188" s="58"/>
      <c r="FN188" s="58"/>
      <c r="FO188" s="58"/>
      <c r="FP188" s="58"/>
      <c r="FQ188" s="58"/>
      <c r="FR188" s="58"/>
      <c r="FS188" s="58"/>
      <c r="FT188" s="58"/>
      <c r="FU188" s="58"/>
      <c r="FV188" s="58"/>
      <c r="FW188" s="58"/>
      <c r="FX188" s="58"/>
      <c r="FY188" s="58"/>
      <c r="FZ188" s="58"/>
      <c r="GA188" s="58"/>
      <c r="GB188" s="58"/>
      <c r="GC188" s="58"/>
      <c r="GD188" s="58"/>
      <c r="GE188" s="58"/>
      <c r="GF188" s="58"/>
      <c r="GG188" s="58"/>
      <c r="GH188" s="58"/>
      <c r="GI188" s="58"/>
      <c r="GJ188" s="58"/>
      <c r="GK188" s="58"/>
      <c r="GL188" s="58"/>
      <c r="GM188" s="58"/>
      <c r="GN188" s="58"/>
      <c r="GO188" s="58"/>
      <c r="GP188" s="58"/>
      <c r="GQ188" s="58"/>
      <c r="GR188" s="58"/>
      <c r="GS188" s="58"/>
      <c r="GT188" s="58"/>
      <c r="GU188" s="58"/>
      <c r="GV188" s="58"/>
      <c r="GW188" s="58"/>
      <c r="GX188" s="58"/>
      <c r="GY188" s="58"/>
      <c r="GZ188" s="58"/>
      <c r="HA188" s="58"/>
      <c r="HB188" s="58"/>
      <c r="HC188" s="58"/>
      <c r="HD188" s="58"/>
      <c r="HE188" s="58"/>
      <c r="HF188" s="58"/>
      <c r="HG188" s="58"/>
      <c r="HH188" s="58"/>
      <c r="HI188" s="58"/>
      <c r="HJ188" s="58"/>
      <c r="HK188" s="58"/>
      <c r="HL188" s="58"/>
      <c r="HM188" s="58"/>
      <c r="HN188" s="58"/>
      <c r="HO188" s="58"/>
      <c r="HP188" s="58"/>
      <c r="HQ188" s="58"/>
      <c r="HR188" s="58"/>
      <c r="HS188" s="58"/>
      <c r="HT188" s="58"/>
      <c r="HU188" s="58"/>
      <c r="HV188" s="58"/>
      <c r="HW188" s="58"/>
      <c r="HX188" s="58"/>
      <c r="HY188" s="58"/>
      <c r="HZ188" s="58"/>
      <c r="IA188" s="58"/>
      <c r="IB188" s="58"/>
      <c r="IC188" s="58"/>
      <c r="ID188" s="58"/>
      <c r="IE188" s="58"/>
      <c r="IF188" s="58"/>
      <c r="IG188" s="58"/>
      <c r="IH188" s="58"/>
      <c r="II188" s="58"/>
      <c r="IJ188" s="58"/>
      <c r="IK188" s="58"/>
      <c r="IL188" s="58"/>
      <c r="IM188" s="58"/>
      <c r="IN188" s="58"/>
    </row>
    <row r="189" spans="1:248" x14ac:dyDescent="0.3">
      <c r="A189" s="54"/>
      <c r="B189" s="65" t="s">
        <v>361</v>
      </c>
      <c r="C189" s="116"/>
      <c r="D189" s="56"/>
      <c r="E189" s="56"/>
      <c r="F189" s="56"/>
      <c r="G189" s="150"/>
      <c r="H189" s="150"/>
      <c r="I189" s="57"/>
      <c r="J189" s="57"/>
      <c r="K189" s="57"/>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c r="DG189" s="58"/>
      <c r="DH189" s="58"/>
      <c r="DI189" s="58"/>
      <c r="DJ189" s="58"/>
      <c r="DK189" s="58"/>
      <c r="DL189" s="58"/>
      <c r="DM189" s="58"/>
      <c r="DN189" s="58"/>
      <c r="DO189" s="58"/>
      <c r="DP189" s="58"/>
      <c r="DQ189" s="58"/>
      <c r="DR189" s="58"/>
      <c r="DS189" s="58"/>
      <c r="DT189" s="58"/>
      <c r="DU189" s="58"/>
      <c r="DV189" s="58"/>
      <c r="DW189" s="58"/>
      <c r="DX189" s="58"/>
      <c r="DY189" s="58"/>
      <c r="DZ189" s="58"/>
      <c r="EA189" s="58"/>
      <c r="EB189" s="58"/>
      <c r="EC189" s="58"/>
      <c r="ED189" s="58"/>
      <c r="EE189" s="58"/>
      <c r="EF189" s="58"/>
      <c r="EG189" s="58"/>
      <c r="EH189" s="58"/>
      <c r="EI189" s="58"/>
      <c r="EJ189" s="58"/>
      <c r="EK189" s="58"/>
      <c r="EL189" s="58"/>
      <c r="EM189" s="58"/>
      <c r="EN189" s="58"/>
      <c r="EO189" s="58"/>
      <c r="EP189" s="58"/>
      <c r="EQ189" s="58"/>
      <c r="ER189" s="58"/>
      <c r="ES189" s="58"/>
      <c r="ET189" s="58"/>
      <c r="EU189" s="58"/>
      <c r="EV189" s="58"/>
      <c r="EW189" s="58"/>
      <c r="EX189" s="58"/>
      <c r="EY189" s="58"/>
      <c r="EZ189" s="58"/>
      <c r="FA189" s="58"/>
      <c r="FB189" s="58"/>
      <c r="FC189" s="58"/>
      <c r="FD189" s="58"/>
      <c r="FE189" s="58"/>
      <c r="FF189" s="58"/>
      <c r="FG189" s="58"/>
      <c r="FH189" s="58"/>
      <c r="FI189" s="58"/>
      <c r="FJ189" s="58"/>
      <c r="FK189" s="58"/>
      <c r="FL189" s="58"/>
      <c r="FM189" s="58"/>
      <c r="FN189" s="58"/>
      <c r="FO189" s="58"/>
      <c r="FP189" s="58"/>
      <c r="FQ189" s="58"/>
      <c r="FR189" s="58"/>
      <c r="FS189" s="58"/>
      <c r="FT189" s="58"/>
      <c r="FU189" s="58"/>
      <c r="FV189" s="58"/>
      <c r="FW189" s="58"/>
      <c r="FX189" s="58"/>
      <c r="FY189" s="58"/>
      <c r="FZ189" s="58"/>
      <c r="GA189" s="58"/>
      <c r="GB189" s="58"/>
      <c r="GC189" s="58"/>
      <c r="GD189" s="58"/>
      <c r="GE189" s="58"/>
      <c r="GF189" s="58"/>
      <c r="GG189" s="58"/>
      <c r="GH189" s="58"/>
      <c r="GI189" s="58"/>
      <c r="GJ189" s="58"/>
      <c r="GK189" s="58"/>
      <c r="GL189" s="58"/>
      <c r="GM189" s="58"/>
      <c r="GN189" s="58"/>
      <c r="GO189" s="58"/>
      <c r="GP189" s="58"/>
      <c r="GQ189" s="58"/>
      <c r="GR189" s="58"/>
      <c r="GS189" s="58"/>
      <c r="GT189" s="58"/>
      <c r="GU189" s="58"/>
      <c r="GV189" s="58"/>
      <c r="GW189" s="58"/>
      <c r="GX189" s="58"/>
      <c r="GY189" s="58"/>
      <c r="GZ189" s="58"/>
      <c r="HA189" s="58"/>
      <c r="HB189" s="58"/>
      <c r="HC189" s="58"/>
      <c r="HD189" s="58"/>
      <c r="HE189" s="58"/>
      <c r="HF189" s="58"/>
      <c r="HG189" s="58"/>
      <c r="HH189" s="58"/>
      <c r="HI189" s="58"/>
      <c r="HJ189" s="58"/>
      <c r="HK189" s="58"/>
      <c r="HL189" s="58"/>
      <c r="HM189" s="58"/>
      <c r="HN189" s="58"/>
      <c r="HO189" s="58"/>
      <c r="HP189" s="58"/>
      <c r="HQ189" s="58"/>
      <c r="HR189" s="58"/>
      <c r="HS189" s="58"/>
      <c r="HT189" s="58"/>
      <c r="HU189" s="58"/>
      <c r="HV189" s="58"/>
      <c r="HW189" s="58"/>
      <c r="HX189" s="58"/>
      <c r="HY189" s="58"/>
      <c r="HZ189" s="58"/>
      <c r="IA189" s="58"/>
      <c r="IB189" s="58"/>
      <c r="IC189" s="58"/>
      <c r="ID189" s="58"/>
      <c r="IE189" s="58"/>
      <c r="IF189" s="58"/>
      <c r="IG189" s="58"/>
      <c r="IH189" s="58"/>
      <c r="II189" s="58"/>
      <c r="IJ189" s="58"/>
      <c r="IK189" s="58"/>
      <c r="IL189" s="58"/>
      <c r="IM189" s="58"/>
      <c r="IN189" s="58"/>
    </row>
    <row r="190" spans="1:248" x14ac:dyDescent="0.3">
      <c r="A190" s="54" t="s">
        <v>422</v>
      </c>
      <c r="B190" s="88" t="s">
        <v>423</v>
      </c>
      <c r="C190" s="116">
        <f>C191+C192+C193</f>
        <v>0</v>
      </c>
      <c r="D190" s="116">
        <f t="shared" ref="D190:H190" si="65">D191+D192+D193</f>
        <v>8309050</v>
      </c>
      <c r="E190" s="116">
        <f t="shared" si="65"/>
        <v>10091050</v>
      </c>
      <c r="F190" s="116">
        <f t="shared" si="65"/>
        <v>10091050</v>
      </c>
      <c r="G190" s="142">
        <f t="shared" si="65"/>
        <v>4000110</v>
      </c>
      <c r="H190" s="116">
        <f t="shared" si="65"/>
        <v>4000110</v>
      </c>
      <c r="I190" s="57"/>
      <c r="J190" s="57"/>
      <c r="K190" s="57"/>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c r="DG190" s="58"/>
      <c r="DH190" s="58"/>
      <c r="DI190" s="58"/>
      <c r="DJ190" s="58"/>
      <c r="DK190" s="58"/>
      <c r="DL190" s="58"/>
      <c r="DM190" s="58"/>
      <c r="DN190" s="58"/>
      <c r="DO190" s="58"/>
      <c r="DP190" s="58"/>
      <c r="DQ190" s="58"/>
      <c r="DR190" s="58"/>
      <c r="DS190" s="58"/>
      <c r="DT190" s="58"/>
      <c r="DU190" s="58"/>
      <c r="DV190" s="58"/>
      <c r="DW190" s="58"/>
      <c r="DX190" s="58"/>
      <c r="DY190" s="58"/>
      <c r="DZ190" s="58"/>
      <c r="EA190" s="58"/>
      <c r="EB190" s="58"/>
      <c r="EC190" s="58"/>
      <c r="ED190" s="58"/>
      <c r="EE190" s="58"/>
      <c r="EF190" s="58"/>
      <c r="EG190" s="58"/>
      <c r="EH190" s="58"/>
      <c r="EI190" s="58"/>
      <c r="EJ190" s="58"/>
      <c r="EK190" s="58"/>
      <c r="EL190" s="58"/>
      <c r="EM190" s="58"/>
      <c r="EN190" s="58"/>
      <c r="EO190" s="58"/>
      <c r="EP190" s="58"/>
      <c r="EQ190" s="58"/>
      <c r="ER190" s="58"/>
      <c r="ES190" s="58"/>
      <c r="ET190" s="58"/>
      <c r="EU190" s="58"/>
      <c r="EV190" s="58"/>
      <c r="EW190" s="58"/>
      <c r="EX190" s="58"/>
      <c r="EY190" s="58"/>
      <c r="EZ190" s="58"/>
      <c r="FA190" s="58"/>
      <c r="FB190" s="58"/>
      <c r="FC190" s="58"/>
      <c r="FD190" s="58"/>
      <c r="FE190" s="58"/>
      <c r="FF190" s="58"/>
      <c r="FG190" s="58"/>
      <c r="FH190" s="58"/>
      <c r="FI190" s="58"/>
      <c r="FJ190" s="58"/>
      <c r="FK190" s="58"/>
      <c r="FL190" s="58"/>
      <c r="FM190" s="58"/>
      <c r="FN190" s="58"/>
      <c r="FO190" s="58"/>
      <c r="FP190" s="58"/>
      <c r="FQ190" s="58"/>
      <c r="FR190" s="58"/>
      <c r="FS190" s="58"/>
      <c r="FT190" s="58"/>
      <c r="FU190" s="58"/>
      <c r="FV190" s="58"/>
      <c r="FW190" s="58"/>
      <c r="FX190" s="58"/>
      <c r="FY190" s="58"/>
      <c r="FZ190" s="58"/>
      <c r="GA190" s="58"/>
      <c r="GB190" s="58"/>
      <c r="GC190" s="58"/>
      <c r="GD190" s="58"/>
      <c r="GE190" s="58"/>
      <c r="GF190" s="58"/>
      <c r="GG190" s="58"/>
      <c r="GH190" s="58"/>
      <c r="GI190" s="58"/>
      <c r="GJ190" s="58"/>
      <c r="GK190" s="58"/>
      <c r="GL190" s="58"/>
      <c r="GM190" s="58"/>
      <c r="GN190" s="58"/>
      <c r="GO190" s="58"/>
      <c r="GP190" s="58"/>
      <c r="GQ190" s="58"/>
      <c r="GR190" s="58"/>
      <c r="GS190" s="58"/>
      <c r="GT190" s="58"/>
      <c r="GU190" s="58"/>
      <c r="GV190" s="58"/>
      <c r="GW190" s="58"/>
      <c r="GX190" s="58"/>
      <c r="GY190" s="58"/>
      <c r="GZ190" s="58"/>
      <c r="HA190" s="58"/>
      <c r="HB190" s="58"/>
      <c r="HC190" s="58"/>
      <c r="HD190" s="58"/>
      <c r="HE190" s="58"/>
      <c r="HF190" s="58"/>
      <c r="HG190" s="58"/>
      <c r="HH190" s="58"/>
      <c r="HI190" s="58"/>
      <c r="HJ190" s="58"/>
      <c r="HK190" s="58"/>
      <c r="HL190" s="58"/>
      <c r="HM190" s="58"/>
      <c r="HN190" s="58"/>
      <c r="HO190" s="58"/>
      <c r="HP190" s="58"/>
      <c r="HQ190" s="58"/>
      <c r="HR190" s="58"/>
      <c r="HS190" s="58"/>
      <c r="HT190" s="58"/>
      <c r="HU190" s="58"/>
      <c r="HV190" s="58"/>
      <c r="HW190" s="58"/>
      <c r="HX190" s="58"/>
      <c r="HY190" s="58"/>
      <c r="HZ190" s="58"/>
      <c r="IA190" s="58"/>
      <c r="IB190" s="58"/>
      <c r="IC190" s="58"/>
      <c r="ID190" s="58"/>
      <c r="IE190" s="58"/>
      <c r="IF190" s="58"/>
      <c r="IG190" s="58"/>
      <c r="IH190" s="58"/>
      <c r="II190" s="58"/>
      <c r="IJ190" s="58"/>
      <c r="IK190" s="58"/>
      <c r="IL190" s="58"/>
      <c r="IM190" s="58"/>
      <c r="IN190" s="58"/>
    </row>
    <row r="191" spans="1:248" x14ac:dyDescent="0.3">
      <c r="A191" s="54"/>
      <c r="B191" s="89" t="s">
        <v>368</v>
      </c>
      <c r="C191" s="116"/>
      <c r="D191" s="56">
        <v>8309000</v>
      </c>
      <c r="E191" s="56">
        <v>10091000</v>
      </c>
      <c r="F191" s="56">
        <v>10091000</v>
      </c>
      <c r="G191" s="142">
        <v>4000110</v>
      </c>
      <c r="H191" s="142">
        <v>4000110</v>
      </c>
      <c r="I191" s="57"/>
      <c r="J191" s="57"/>
      <c r="K191" s="57"/>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58"/>
      <c r="DS191" s="58"/>
      <c r="DT191" s="58"/>
      <c r="DU191" s="58"/>
      <c r="DV191" s="58"/>
      <c r="DW191" s="58"/>
      <c r="DX191" s="58"/>
      <c r="DY191" s="58"/>
      <c r="DZ191" s="58"/>
      <c r="EA191" s="58"/>
      <c r="EB191" s="58"/>
      <c r="EC191" s="58"/>
      <c r="ED191" s="58"/>
      <c r="EE191" s="58"/>
      <c r="EF191" s="58"/>
      <c r="EG191" s="58"/>
      <c r="EH191" s="58"/>
      <c r="EI191" s="58"/>
      <c r="EJ191" s="58"/>
      <c r="EK191" s="58"/>
      <c r="EL191" s="58"/>
      <c r="EM191" s="58"/>
      <c r="EN191" s="58"/>
      <c r="EO191" s="58"/>
      <c r="EP191" s="58"/>
      <c r="EQ191" s="58"/>
      <c r="ER191" s="58"/>
      <c r="ES191" s="58"/>
      <c r="ET191" s="58"/>
      <c r="EU191" s="58"/>
      <c r="EV191" s="58"/>
      <c r="EW191" s="58"/>
      <c r="EX191" s="58"/>
      <c r="EY191" s="58"/>
      <c r="EZ191" s="58"/>
      <c r="FA191" s="58"/>
      <c r="FB191" s="58"/>
      <c r="FC191" s="58"/>
      <c r="FD191" s="58"/>
      <c r="FE191" s="58"/>
      <c r="FF191" s="58"/>
      <c r="FG191" s="58"/>
      <c r="FH191" s="58"/>
      <c r="FI191" s="58"/>
      <c r="FJ191" s="58"/>
      <c r="FK191" s="58"/>
      <c r="FL191" s="58"/>
      <c r="FM191" s="58"/>
      <c r="FN191" s="58"/>
      <c r="FO191" s="58"/>
      <c r="FP191" s="58"/>
      <c r="FQ191" s="58"/>
      <c r="FR191" s="58"/>
      <c r="FS191" s="58"/>
      <c r="FT191" s="58"/>
      <c r="FU191" s="58"/>
      <c r="FV191" s="58"/>
      <c r="FW191" s="58"/>
      <c r="FX191" s="58"/>
      <c r="FY191" s="58"/>
      <c r="FZ191" s="58"/>
      <c r="GA191" s="58"/>
      <c r="GB191" s="58"/>
      <c r="GC191" s="58"/>
      <c r="GD191" s="58"/>
      <c r="GE191" s="58"/>
      <c r="GF191" s="58"/>
      <c r="GG191" s="58"/>
      <c r="GH191" s="58"/>
      <c r="GI191" s="58"/>
      <c r="GJ191" s="58"/>
      <c r="GK191" s="58"/>
      <c r="GL191" s="58"/>
      <c r="GM191" s="58"/>
      <c r="GN191" s="58"/>
      <c r="GO191" s="58"/>
      <c r="GP191" s="58"/>
      <c r="GQ191" s="58"/>
      <c r="GR191" s="58"/>
      <c r="GS191" s="58"/>
      <c r="GT191" s="58"/>
      <c r="GU191" s="58"/>
      <c r="GV191" s="58"/>
      <c r="GW191" s="58"/>
      <c r="GX191" s="58"/>
      <c r="GY191" s="58"/>
      <c r="GZ191" s="58"/>
      <c r="HA191" s="58"/>
      <c r="HB191" s="58"/>
      <c r="HC191" s="58"/>
      <c r="HD191" s="58"/>
      <c r="HE191" s="58"/>
      <c r="HF191" s="58"/>
      <c r="HG191" s="58"/>
      <c r="HH191" s="58"/>
      <c r="HI191" s="58"/>
      <c r="HJ191" s="58"/>
      <c r="HK191" s="58"/>
      <c r="HL191" s="58"/>
      <c r="HM191" s="58"/>
      <c r="HN191" s="58"/>
      <c r="HO191" s="58"/>
      <c r="HP191" s="58"/>
      <c r="HQ191" s="58"/>
      <c r="HR191" s="58"/>
      <c r="HS191" s="58"/>
      <c r="HT191" s="58"/>
      <c r="HU191" s="58"/>
      <c r="HV191" s="58"/>
      <c r="HW191" s="58"/>
      <c r="HX191" s="58"/>
      <c r="HY191" s="58"/>
      <c r="HZ191" s="58"/>
      <c r="IA191" s="58"/>
      <c r="IB191" s="58"/>
      <c r="IC191" s="58"/>
      <c r="ID191" s="58"/>
      <c r="IE191" s="58"/>
      <c r="IF191" s="58"/>
      <c r="IG191" s="58"/>
      <c r="IH191" s="58"/>
      <c r="II191" s="58"/>
      <c r="IJ191" s="58"/>
      <c r="IK191" s="58"/>
      <c r="IL191" s="58"/>
      <c r="IM191" s="58"/>
      <c r="IN191" s="58"/>
    </row>
    <row r="192" spans="1:248" ht="60" x14ac:dyDescent="0.3">
      <c r="A192" s="54"/>
      <c r="B192" s="89" t="s">
        <v>370</v>
      </c>
      <c r="C192" s="116"/>
      <c r="D192" s="56">
        <v>50</v>
      </c>
      <c r="E192" s="56">
        <v>50</v>
      </c>
      <c r="F192" s="56">
        <v>50</v>
      </c>
      <c r="G192" s="142"/>
      <c r="H192" s="63"/>
      <c r="I192" s="57"/>
      <c r="J192" s="57"/>
      <c r="K192" s="57"/>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c r="DB192" s="58"/>
      <c r="DC192" s="58"/>
      <c r="DD192" s="58"/>
      <c r="DE192" s="58"/>
      <c r="DF192" s="58"/>
      <c r="DG192" s="58"/>
      <c r="DH192" s="58"/>
      <c r="DI192" s="58"/>
      <c r="DJ192" s="58"/>
      <c r="DK192" s="58"/>
      <c r="DL192" s="58"/>
      <c r="DM192" s="58"/>
      <c r="DN192" s="58"/>
      <c r="DO192" s="58"/>
      <c r="DP192" s="58"/>
      <c r="DQ192" s="58"/>
      <c r="DR192" s="58"/>
      <c r="DS192" s="58"/>
      <c r="DT192" s="58"/>
      <c r="DU192" s="58"/>
      <c r="DV192" s="58"/>
      <c r="DW192" s="58"/>
      <c r="DX192" s="58"/>
      <c r="DY192" s="58"/>
      <c r="DZ192" s="58"/>
      <c r="EA192" s="58"/>
      <c r="EB192" s="58"/>
      <c r="EC192" s="58"/>
      <c r="ED192" s="58"/>
      <c r="EE192" s="58"/>
      <c r="EF192" s="58"/>
      <c r="EG192" s="58"/>
      <c r="EH192" s="58"/>
      <c r="EI192" s="58"/>
      <c r="EJ192" s="58"/>
      <c r="EK192" s="58"/>
      <c r="EL192" s="58"/>
      <c r="EM192" s="58"/>
      <c r="EN192" s="58"/>
      <c r="EO192" s="58"/>
      <c r="EP192" s="58"/>
      <c r="EQ192" s="58"/>
      <c r="ER192" s="58"/>
      <c r="ES192" s="58"/>
      <c r="ET192" s="58"/>
      <c r="EU192" s="58"/>
      <c r="EV192" s="58"/>
      <c r="EW192" s="58"/>
      <c r="EX192" s="58"/>
      <c r="EY192" s="58"/>
      <c r="EZ192" s="58"/>
      <c r="FA192" s="58"/>
      <c r="FB192" s="58"/>
      <c r="FC192" s="58"/>
      <c r="FD192" s="58"/>
      <c r="FE192" s="58"/>
      <c r="FF192" s="58"/>
      <c r="FG192" s="58"/>
      <c r="FH192" s="58"/>
      <c r="FI192" s="58"/>
      <c r="FJ192" s="58"/>
      <c r="FK192" s="58"/>
      <c r="FL192" s="58"/>
      <c r="FM192" s="58"/>
      <c r="FN192" s="58"/>
      <c r="FO192" s="58"/>
      <c r="FP192" s="58"/>
      <c r="FQ192" s="58"/>
      <c r="FR192" s="58"/>
      <c r="FS192" s="58"/>
      <c r="FT192" s="58"/>
      <c r="FU192" s="58"/>
      <c r="FV192" s="58"/>
      <c r="FW192" s="58"/>
      <c r="FX192" s="58"/>
      <c r="FY192" s="58"/>
      <c r="FZ192" s="58"/>
      <c r="GA192" s="58"/>
      <c r="GB192" s="58"/>
      <c r="GC192" s="58"/>
      <c r="GD192" s="58"/>
      <c r="GE192" s="58"/>
      <c r="GF192" s="58"/>
      <c r="GG192" s="58"/>
      <c r="GH192" s="58"/>
      <c r="GI192" s="58"/>
      <c r="GJ192" s="58"/>
      <c r="GK192" s="58"/>
      <c r="GL192" s="58"/>
      <c r="GM192" s="58"/>
      <c r="GN192" s="58"/>
      <c r="GO192" s="58"/>
      <c r="GP192" s="58"/>
      <c r="GQ192" s="58"/>
      <c r="GR192" s="58"/>
      <c r="GS192" s="58"/>
      <c r="GT192" s="58"/>
      <c r="GU192" s="58"/>
      <c r="GV192" s="58"/>
      <c r="GW192" s="58"/>
      <c r="GX192" s="58"/>
      <c r="GY192" s="58"/>
      <c r="GZ192" s="58"/>
      <c r="HA192" s="58"/>
      <c r="HB192" s="58"/>
      <c r="HC192" s="58"/>
      <c r="HD192" s="58"/>
      <c r="HE192" s="58"/>
      <c r="HF192" s="58"/>
      <c r="HG192" s="58"/>
      <c r="HH192" s="58"/>
      <c r="HI192" s="58"/>
      <c r="HJ192" s="58"/>
      <c r="HK192" s="58"/>
      <c r="HL192" s="58"/>
      <c r="HM192" s="58"/>
      <c r="HN192" s="58"/>
      <c r="HO192" s="58"/>
      <c r="HP192" s="58"/>
      <c r="HQ192" s="58"/>
      <c r="HR192" s="58"/>
      <c r="HS192" s="58"/>
      <c r="HT192" s="58"/>
      <c r="HU192" s="58"/>
      <c r="HV192" s="58"/>
      <c r="HW192" s="58"/>
      <c r="HX192" s="58"/>
      <c r="HY192" s="58"/>
      <c r="HZ192" s="58"/>
      <c r="IA192" s="58"/>
      <c r="IB192" s="58"/>
      <c r="IC192" s="58"/>
      <c r="ID192" s="58"/>
      <c r="IE192" s="58"/>
      <c r="IF192" s="58"/>
      <c r="IG192" s="58"/>
      <c r="IH192" s="58"/>
      <c r="II192" s="58"/>
      <c r="IJ192" s="58"/>
      <c r="IK192" s="58"/>
      <c r="IL192" s="58"/>
      <c r="IM192" s="58"/>
      <c r="IN192" s="58"/>
    </row>
    <row r="193" spans="1:248" ht="30" x14ac:dyDescent="0.3">
      <c r="A193" s="54"/>
      <c r="B193" s="89" t="s">
        <v>512</v>
      </c>
      <c r="C193" s="116"/>
      <c r="D193" s="56"/>
      <c r="E193" s="56"/>
      <c r="F193" s="56"/>
      <c r="G193" s="142"/>
      <c r="H193" s="63"/>
      <c r="I193" s="57"/>
      <c r="J193" s="57"/>
      <c r="K193" s="57"/>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c r="DB193" s="58"/>
      <c r="DC193" s="58"/>
      <c r="DD193" s="58"/>
      <c r="DE193" s="58"/>
      <c r="DF193" s="58"/>
      <c r="DG193" s="58"/>
      <c r="DH193" s="58"/>
      <c r="DI193" s="58"/>
      <c r="DJ193" s="58"/>
      <c r="DK193" s="58"/>
      <c r="DL193" s="58"/>
      <c r="DM193" s="58"/>
      <c r="DN193" s="58"/>
      <c r="DO193" s="58"/>
      <c r="DP193" s="58"/>
      <c r="DQ193" s="58"/>
      <c r="DR193" s="58"/>
      <c r="DS193" s="58"/>
      <c r="DT193" s="58"/>
      <c r="DU193" s="58"/>
      <c r="DV193" s="58"/>
      <c r="DW193" s="58"/>
      <c r="DX193" s="58"/>
      <c r="DY193" s="58"/>
      <c r="DZ193" s="58"/>
      <c r="EA193" s="58"/>
      <c r="EB193" s="58"/>
      <c r="EC193" s="58"/>
      <c r="ED193" s="58"/>
      <c r="EE193" s="58"/>
      <c r="EF193" s="58"/>
      <c r="EG193" s="58"/>
      <c r="EH193" s="58"/>
      <c r="EI193" s="58"/>
      <c r="EJ193" s="58"/>
      <c r="EK193" s="58"/>
      <c r="EL193" s="58"/>
      <c r="EM193" s="58"/>
      <c r="EN193" s="58"/>
      <c r="EO193" s="58"/>
      <c r="EP193" s="58"/>
      <c r="EQ193" s="58"/>
      <c r="ER193" s="58"/>
      <c r="ES193" s="58"/>
      <c r="ET193" s="58"/>
      <c r="EU193" s="58"/>
      <c r="EV193" s="58"/>
      <c r="EW193" s="58"/>
      <c r="EX193" s="58"/>
      <c r="EY193" s="58"/>
      <c r="EZ193" s="58"/>
      <c r="FA193" s="58"/>
      <c r="FB193" s="58"/>
      <c r="FC193" s="58"/>
      <c r="FD193" s="58"/>
      <c r="FE193" s="58"/>
      <c r="FF193" s="58"/>
      <c r="FG193" s="58"/>
      <c r="FH193" s="58"/>
      <c r="FI193" s="58"/>
      <c r="FJ193" s="58"/>
      <c r="FK193" s="58"/>
      <c r="FL193" s="58"/>
      <c r="FM193" s="58"/>
      <c r="FN193" s="58"/>
      <c r="FO193" s="58"/>
      <c r="FP193" s="58"/>
      <c r="FQ193" s="58"/>
      <c r="FR193" s="58"/>
      <c r="FS193" s="58"/>
      <c r="FT193" s="58"/>
      <c r="FU193" s="58"/>
      <c r="FV193" s="58"/>
      <c r="FW193" s="58"/>
      <c r="FX193" s="58"/>
      <c r="FY193" s="58"/>
      <c r="FZ193" s="58"/>
      <c r="GA193" s="58"/>
      <c r="GB193" s="58"/>
      <c r="GC193" s="58"/>
      <c r="GD193" s="58"/>
      <c r="GE193" s="58"/>
      <c r="GF193" s="58"/>
      <c r="GG193" s="58"/>
      <c r="GH193" s="58"/>
      <c r="GI193" s="58"/>
      <c r="GJ193" s="58"/>
      <c r="GK193" s="58"/>
      <c r="GL193" s="58"/>
      <c r="GM193" s="58"/>
      <c r="GN193" s="58"/>
      <c r="GO193" s="58"/>
      <c r="GP193" s="58"/>
      <c r="GQ193" s="58"/>
      <c r="GR193" s="58"/>
      <c r="GS193" s="58"/>
      <c r="GT193" s="58"/>
      <c r="GU193" s="58"/>
      <c r="GV193" s="58"/>
      <c r="GW193" s="58"/>
      <c r="GX193" s="58"/>
      <c r="GY193" s="58"/>
      <c r="GZ193" s="58"/>
      <c r="HA193" s="58"/>
      <c r="HB193" s="58"/>
      <c r="HC193" s="58"/>
      <c r="HD193" s="58"/>
      <c r="HE193" s="58"/>
      <c r="HF193" s="58"/>
      <c r="HG193" s="58"/>
      <c r="HH193" s="58"/>
      <c r="HI193" s="58"/>
      <c r="HJ193" s="58"/>
      <c r="HK193" s="58"/>
      <c r="HL193" s="58"/>
      <c r="HM193" s="58"/>
      <c r="HN193" s="58"/>
      <c r="HO193" s="58"/>
      <c r="HP193" s="58"/>
      <c r="HQ193" s="58"/>
      <c r="HR193" s="58"/>
      <c r="HS193" s="58"/>
      <c r="HT193" s="58"/>
      <c r="HU193" s="58"/>
      <c r="HV193" s="58"/>
      <c r="HW193" s="58"/>
      <c r="HX193" s="58"/>
      <c r="HY193" s="58"/>
      <c r="HZ193" s="58"/>
      <c r="IA193" s="58"/>
      <c r="IB193" s="58"/>
      <c r="IC193" s="58"/>
      <c r="ID193" s="58"/>
      <c r="IE193" s="58"/>
      <c r="IF193" s="58"/>
      <c r="IG193" s="58"/>
      <c r="IH193" s="58"/>
      <c r="II193" s="58"/>
      <c r="IJ193" s="58"/>
      <c r="IK193" s="58"/>
      <c r="IL193" s="58"/>
      <c r="IM193" s="58"/>
      <c r="IN193" s="58"/>
    </row>
    <row r="194" spans="1:248" x14ac:dyDescent="0.3">
      <c r="A194" s="54"/>
      <c r="B194" s="65" t="s">
        <v>361</v>
      </c>
      <c r="C194" s="116"/>
      <c r="D194" s="56"/>
      <c r="E194" s="56"/>
      <c r="F194" s="56"/>
      <c r="G194" s="150">
        <v>-58.76</v>
      </c>
      <c r="H194" s="150">
        <v>-58.76</v>
      </c>
      <c r="I194" s="57"/>
      <c r="J194" s="57"/>
      <c r="K194" s="57"/>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IN194" s="58"/>
    </row>
    <row r="195" spans="1:248" x14ac:dyDescent="0.3">
      <c r="A195" s="54" t="s">
        <v>424</v>
      </c>
      <c r="B195" s="90" t="s">
        <v>425</v>
      </c>
      <c r="C195" s="116">
        <f t="shared" ref="C195:H195" si="66">+C196+C197+C198</f>
        <v>0</v>
      </c>
      <c r="D195" s="116">
        <f t="shared" si="66"/>
        <v>653000</v>
      </c>
      <c r="E195" s="116">
        <f t="shared" si="66"/>
        <v>653000</v>
      </c>
      <c r="F195" s="116">
        <f t="shared" si="66"/>
        <v>653000</v>
      </c>
      <c r="G195" s="142">
        <f t="shared" si="66"/>
        <v>388500</v>
      </c>
      <c r="H195" s="116">
        <f t="shared" si="66"/>
        <v>388500</v>
      </c>
      <c r="I195" s="57"/>
      <c r="J195" s="57"/>
      <c r="K195" s="57"/>
      <c r="L195" s="58"/>
      <c r="IN195" s="58"/>
    </row>
    <row r="196" spans="1:248" x14ac:dyDescent="0.3">
      <c r="A196" s="54"/>
      <c r="B196" s="87" t="s">
        <v>416</v>
      </c>
      <c r="C196" s="116"/>
      <c r="D196" s="56">
        <v>653000</v>
      </c>
      <c r="E196" s="56">
        <v>653000</v>
      </c>
      <c r="F196" s="56">
        <v>653000</v>
      </c>
      <c r="G196" s="141">
        <v>388500</v>
      </c>
      <c r="H196" s="141">
        <v>388500</v>
      </c>
      <c r="I196" s="57"/>
      <c r="J196" s="57"/>
      <c r="K196" s="57"/>
      <c r="M196" s="91"/>
      <c r="N196" s="91"/>
      <c r="O196" s="91"/>
      <c r="P196" s="91"/>
      <c r="Q196" s="91"/>
      <c r="R196" s="91"/>
      <c r="S196" s="91"/>
      <c r="T196" s="91"/>
      <c r="U196" s="91"/>
      <c r="V196" s="91"/>
      <c r="W196" s="91"/>
      <c r="X196" s="91"/>
      <c r="Y196" s="91"/>
      <c r="Z196" s="91"/>
      <c r="AA196" s="91"/>
      <c r="AB196" s="91"/>
      <c r="AC196" s="91"/>
      <c r="AD196" s="91"/>
      <c r="AE196" s="91"/>
      <c r="IN196" s="58"/>
    </row>
    <row r="197" spans="1:248" ht="30" x14ac:dyDescent="0.3">
      <c r="A197" s="54"/>
      <c r="B197" s="87" t="s">
        <v>426</v>
      </c>
      <c r="C197" s="116"/>
      <c r="D197" s="56"/>
      <c r="E197" s="56"/>
      <c r="F197" s="56"/>
      <c r="G197" s="141"/>
      <c r="H197" s="64"/>
      <c r="I197" s="91"/>
      <c r="J197" s="57"/>
      <c r="K197" s="57"/>
      <c r="L197" s="91"/>
      <c r="M197" s="43"/>
      <c r="N197" s="43"/>
      <c r="O197" s="43"/>
      <c r="P197" s="43"/>
      <c r="Q197" s="43"/>
      <c r="R197" s="43"/>
      <c r="S197" s="43"/>
      <c r="T197" s="43"/>
      <c r="U197" s="43"/>
      <c r="V197" s="43"/>
      <c r="W197" s="43"/>
      <c r="X197" s="43"/>
      <c r="Y197" s="43"/>
      <c r="Z197" s="43"/>
      <c r="AA197" s="43"/>
      <c r="AB197" s="43"/>
      <c r="AC197" s="43"/>
      <c r="AD197" s="43"/>
      <c r="AE197" s="43"/>
      <c r="IN197" s="58"/>
    </row>
    <row r="198" spans="1:248" ht="60" x14ac:dyDescent="0.3">
      <c r="A198" s="54"/>
      <c r="B198" s="87" t="s">
        <v>370</v>
      </c>
      <c r="C198" s="116"/>
      <c r="D198" s="56"/>
      <c r="E198" s="56"/>
      <c r="F198" s="56"/>
      <c r="G198" s="141"/>
      <c r="H198" s="64"/>
      <c r="I198" s="43"/>
      <c r="J198" s="57"/>
      <c r="K198" s="57"/>
      <c r="L198" s="43"/>
      <c r="M198" s="43"/>
      <c r="N198" s="43"/>
      <c r="O198" s="43"/>
      <c r="P198" s="43"/>
      <c r="Q198" s="43"/>
      <c r="R198" s="43"/>
      <c r="S198" s="43"/>
      <c r="T198" s="43"/>
      <c r="U198" s="43"/>
      <c r="V198" s="43"/>
      <c r="W198" s="43"/>
      <c r="X198" s="43"/>
      <c r="Y198" s="43"/>
      <c r="Z198" s="43"/>
      <c r="AA198" s="43"/>
      <c r="AB198" s="43"/>
      <c r="AC198" s="43"/>
      <c r="AD198" s="43"/>
      <c r="AE198" s="43"/>
    </row>
    <row r="199" spans="1:248" x14ac:dyDescent="0.3">
      <c r="A199" s="54"/>
      <c r="B199" s="65" t="s">
        <v>361</v>
      </c>
      <c r="C199" s="116"/>
      <c r="D199" s="56"/>
      <c r="E199" s="56"/>
      <c r="F199" s="56"/>
      <c r="G199" s="141"/>
      <c r="H199" s="64"/>
      <c r="I199" s="43"/>
      <c r="J199" s="57"/>
      <c r="K199" s="57"/>
      <c r="L199" s="43"/>
    </row>
    <row r="200" spans="1:248" x14ac:dyDescent="0.3">
      <c r="A200" s="54" t="s">
        <v>427</v>
      </c>
      <c r="B200" s="90" t="s">
        <v>428</v>
      </c>
      <c r="C200" s="114">
        <f>+C201+C202+C206+C209+C203+C210</f>
        <v>0</v>
      </c>
      <c r="D200" s="114">
        <f t="shared" ref="D200:H200" si="67">+D201+D202+D206+D209+D203+D210</f>
        <v>3053420</v>
      </c>
      <c r="E200" s="114">
        <f t="shared" si="67"/>
        <v>3681610</v>
      </c>
      <c r="F200" s="114">
        <f t="shared" si="67"/>
        <v>3681610</v>
      </c>
      <c r="G200" s="139">
        <f t="shared" si="67"/>
        <v>2495672.65</v>
      </c>
      <c r="H200" s="114">
        <f t="shared" si="67"/>
        <v>2495672.65</v>
      </c>
      <c r="I200" s="57"/>
      <c r="J200" s="57"/>
      <c r="K200" s="57"/>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58"/>
      <c r="CS200" s="58"/>
      <c r="CT200" s="58"/>
      <c r="CU200" s="58"/>
      <c r="CV200" s="58"/>
      <c r="CW200" s="58"/>
      <c r="CX200" s="58"/>
      <c r="CY200" s="58"/>
      <c r="CZ200" s="58"/>
      <c r="DA200" s="58"/>
      <c r="DB200" s="58"/>
      <c r="DC200" s="58"/>
      <c r="DD200" s="58"/>
      <c r="DE200" s="58"/>
      <c r="DF200" s="58"/>
      <c r="DG200" s="58"/>
      <c r="DH200" s="58"/>
      <c r="DI200" s="58"/>
      <c r="DJ200" s="58"/>
      <c r="DK200" s="58"/>
      <c r="DL200" s="58"/>
      <c r="DM200" s="58"/>
      <c r="DN200" s="58"/>
      <c r="DO200" s="58"/>
      <c r="DP200" s="58"/>
      <c r="DQ200" s="58"/>
      <c r="DR200" s="58"/>
      <c r="DS200" s="58"/>
      <c r="DT200" s="58"/>
      <c r="DU200" s="58"/>
      <c r="DV200" s="58"/>
      <c r="DW200" s="58"/>
      <c r="DX200" s="58"/>
      <c r="DY200" s="58"/>
      <c r="DZ200" s="58"/>
      <c r="EA200" s="58"/>
      <c r="EB200" s="58"/>
      <c r="EC200" s="58"/>
      <c r="ED200" s="58"/>
      <c r="EE200" s="58"/>
      <c r="EF200" s="58"/>
      <c r="EG200" s="58"/>
      <c r="EH200" s="58"/>
      <c r="EI200" s="58"/>
      <c r="EJ200" s="58"/>
      <c r="EK200" s="58"/>
      <c r="EL200" s="58"/>
      <c r="EM200" s="58"/>
      <c r="EN200" s="58"/>
      <c r="EO200" s="58"/>
      <c r="EP200" s="58"/>
      <c r="EQ200" s="58"/>
      <c r="ER200" s="58"/>
      <c r="ES200" s="58"/>
      <c r="ET200" s="58"/>
      <c r="EU200" s="58"/>
      <c r="EV200" s="58"/>
      <c r="EW200" s="58"/>
      <c r="EX200" s="58"/>
      <c r="EY200" s="58"/>
      <c r="EZ200" s="58"/>
      <c r="FA200" s="58"/>
      <c r="FB200" s="58"/>
      <c r="FC200" s="58"/>
      <c r="FD200" s="58"/>
      <c r="FE200" s="58"/>
      <c r="FF200" s="58"/>
      <c r="FG200" s="58"/>
      <c r="FH200" s="58"/>
      <c r="FI200" s="58"/>
      <c r="FJ200" s="58"/>
      <c r="FK200" s="58"/>
      <c r="FL200" s="58"/>
      <c r="FM200" s="58"/>
      <c r="FN200" s="58"/>
      <c r="FO200" s="58"/>
      <c r="FP200" s="58"/>
      <c r="FQ200" s="58"/>
      <c r="FR200" s="58"/>
      <c r="FS200" s="58"/>
      <c r="FT200" s="58"/>
      <c r="FU200" s="58"/>
      <c r="FV200" s="58"/>
      <c r="FW200" s="58"/>
      <c r="FX200" s="58"/>
      <c r="FY200" s="58"/>
      <c r="FZ200" s="58"/>
      <c r="GA200" s="58"/>
      <c r="GB200" s="58"/>
      <c r="GC200" s="58"/>
      <c r="GD200" s="58"/>
      <c r="GE200" s="58"/>
      <c r="GF200" s="58"/>
      <c r="GG200" s="58"/>
      <c r="GH200" s="58"/>
      <c r="GI200" s="58"/>
      <c r="GJ200" s="58"/>
      <c r="GK200" s="58"/>
      <c r="GL200" s="58"/>
      <c r="GM200" s="58"/>
      <c r="GN200" s="58"/>
      <c r="GO200" s="58"/>
      <c r="GP200" s="58"/>
      <c r="GQ200" s="58"/>
      <c r="GR200" s="58"/>
      <c r="GS200" s="58"/>
      <c r="GT200" s="58"/>
      <c r="GU200" s="58"/>
      <c r="GV200" s="58"/>
      <c r="GW200" s="58"/>
      <c r="GX200" s="58"/>
      <c r="GY200" s="58"/>
      <c r="GZ200" s="58"/>
      <c r="HA200" s="58"/>
      <c r="HB200" s="58"/>
      <c r="HC200" s="58"/>
      <c r="HD200" s="58"/>
      <c r="HE200" s="58"/>
      <c r="HF200" s="58"/>
      <c r="HG200" s="58"/>
      <c r="HH200" s="58"/>
      <c r="HI200" s="58"/>
      <c r="HJ200" s="58"/>
      <c r="HK200" s="58"/>
      <c r="HL200" s="58"/>
      <c r="HM200" s="58"/>
      <c r="HN200" s="58"/>
      <c r="HO200" s="58"/>
      <c r="HP200" s="58"/>
      <c r="HQ200" s="58"/>
      <c r="HR200" s="58"/>
      <c r="HS200" s="58"/>
      <c r="HT200" s="58"/>
      <c r="HU200" s="58"/>
      <c r="HV200" s="58"/>
      <c r="HW200" s="58"/>
      <c r="HX200" s="58"/>
      <c r="HY200" s="58"/>
      <c r="HZ200" s="58"/>
      <c r="IA200" s="58"/>
      <c r="IB200" s="58"/>
      <c r="IC200" s="58"/>
      <c r="ID200" s="58"/>
      <c r="IE200" s="58"/>
      <c r="IF200" s="58"/>
      <c r="IG200" s="58"/>
      <c r="IH200" s="58"/>
      <c r="II200" s="58"/>
      <c r="IJ200" s="58"/>
      <c r="IK200" s="58"/>
      <c r="IL200" s="58"/>
      <c r="IM200" s="58"/>
    </row>
    <row r="201" spans="1:248" x14ac:dyDescent="0.3">
      <c r="A201" s="54"/>
      <c r="B201" s="62" t="s">
        <v>429</v>
      </c>
      <c r="C201" s="116"/>
      <c r="D201" s="56">
        <v>3043420</v>
      </c>
      <c r="E201" s="56">
        <v>3669610</v>
      </c>
      <c r="F201" s="56">
        <v>3669610</v>
      </c>
      <c r="G201" s="141">
        <v>2489022.65</v>
      </c>
      <c r="H201" s="141">
        <v>2489022.65</v>
      </c>
      <c r="I201" s="57"/>
      <c r="J201" s="57"/>
      <c r="K201" s="57"/>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row>
    <row r="202" spans="1:248" ht="60" x14ac:dyDescent="0.3">
      <c r="A202" s="54"/>
      <c r="B202" s="62" t="s">
        <v>370</v>
      </c>
      <c r="C202" s="116"/>
      <c r="D202" s="56"/>
      <c r="E202" s="56"/>
      <c r="F202" s="56"/>
      <c r="G202" s="141"/>
      <c r="H202" s="64"/>
      <c r="I202" s="57"/>
      <c r="J202" s="57"/>
      <c r="K202" s="57"/>
      <c r="L202" s="58"/>
    </row>
    <row r="203" spans="1:248" x14ac:dyDescent="0.3">
      <c r="A203" s="54"/>
      <c r="B203" s="62" t="s">
        <v>430</v>
      </c>
      <c r="C203" s="116">
        <f t="shared" ref="C203:H203" si="68">C204+C205</f>
        <v>0</v>
      </c>
      <c r="D203" s="116">
        <f t="shared" si="68"/>
        <v>0</v>
      </c>
      <c r="E203" s="116">
        <f t="shared" si="68"/>
        <v>0</v>
      </c>
      <c r="F203" s="116">
        <f t="shared" si="68"/>
        <v>0</v>
      </c>
      <c r="G203" s="142">
        <f t="shared" si="68"/>
        <v>0</v>
      </c>
      <c r="H203" s="116">
        <f t="shared" si="68"/>
        <v>0</v>
      </c>
      <c r="I203" s="57"/>
      <c r="J203" s="57"/>
      <c r="K203" s="57"/>
      <c r="L203" s="58"/>
    </row>
    <row r="204" spans="1:248" x14ac:dyDescent="0.3">
      <c r="A204" s="54"/>
      <c r="B204" s="62" t="s">
        <v>368</v>
      </c>
      <c r="C204" s="116"/>
      <c r="D204" s="56"/>
      <c r="E204" s="56"/>
      <c r="F204" s="56"/>
      <c r="G204" s="141"/>
      <c r="H204" s="64"/>
      <c r="I204" s="57"/>
      <c r="J204" s="57"/>
      <c r="K204" s="57"/>
      <c r="L204" s="58"/>
    </row>
    <row r="205" spans="1:248" ht="60" x14ac:dyDescent="0.3">
      <c r="A205" s="54"/>
      <c r="B205" s="62" t="s">
        <v>370</v>
      </c>
      <c r="C205" s="116"/>
      <c r="D205" s="56"/>
      <c r="E205" s="56"/>
      <c r="F205" s="56"/>
      <c r="G205" s="141"/>
      <c r="H205" s="64"/>
      <c r="I205" s="57"/>
      <c r="J205" s="57"/>
      <c r="K205" s="57"/>
      <c r="L205" s="58"/>
    </row>
    <row r="206" spans="1:248" ht="30" x14ac:dyDescent="0.3">
      <c r="A206" s="54"/>
      <c r="B206" s="62" t="s">
        <v>431</v>
      </c>
      <c r="C206" s="116">
        <f t="shared" ref="C206:H206" si="69">C207+C208</f>
        <v>0</v>
      </c>
      <c r="D206" s="116">
        <f t="shared" si="69"/>
        <v>10000</v>
      </c>
      <c r="E206" s="116">
        <f t="shared" si="69"/>
        <v>12000</v>
      </c>
      <c r="F206" s="116">
        <f t="shared" si="69"/>
        <v>12000</v>
      </c>
      <c r="G206" s="142">
        <f t="shared" si="69"/>
        <v>6650</v>
      </c>
      <c r="H206" s="116">
        <f t="shared" si="69"/>
        <v>6650</v>
      </c>
      <c r="I206" s="57"/>
      <c r="J206" s="57"/>
      <c r="K206" s="57"/>
    </row>
    <row r="207" spans="1:248" x14ac:dyDescent="0.3">
      <c r="A207" s="61"/>
      <c r="B207" s="62" t="s">
        <v>368</v>
      </c>
      <c r="C207" s="116"/>
      <c r="D207" s="56">
        <v>10000</v>
      </c>
      <c r="E207" s="56">
        <v>12000</v>
      </c>
      <c r="F207" s="56">
        <v>12000</v>
      </c>
      <c r="G207" s="141">
        <v>6650</v>
      </c>
      <c r="H207" s="141">
        <v>6650</v>
      </c>
      <c r="I207" s="57"/>
      <c r="J207" s="57"/>
      <c r="K207" s="57"/>
    </row>
    <row r="208" spans="1:248" ht="60" x14ac:dyDescent="0.3">
      <c r="A208" s="61"/>
      <c r="B208" s="62" t="s">
        <v>370</v>
      </c>
      <c r="C208" s="116"/>
      <c r="D208" s="56"/>
      <c r="E208" s="56"/>
      <c r="F208" s="56"/>
      <c r="G208" s="141"/>
      <c r="H208" s="64"/>
      <c r="I208" s="57"/>
      <c r="J208" s="57"/>
      <c r="K208" s="57"/>
      <c r="IN208" s="58"/>
    </row>
    <row r="209" spans="1:248" ht="30" x14ac:dyDescent="0.3">
      <c r="A209" s="54"/>
      <c r="B209" s="62" t="s">
        <v>432</v>
      </c>
      <c r="C209" s="116"/>
      <c r="D209" s="56"/>
      <c r="E209" s="56"/>
      <c r="F209" s="56"/>
      <c r="G209" s="141"/>
      <c r="H209" s="64"/>
      <c r="I209" s="57"/>
      <c r="J209" s="57"/>
      <c r="K209" s="57"/>
      <c r="IN209" s="58"/>
    </row>
    <row r="210" spans="1:248" x14ac:dyDescent="0.3">
      <c r="A210" s="61"/>
      <c r="B210" s="62" t="s">
        <v>513</v>
      </c>
      <c r="C210" s="116"/>
      <c r="D210" s="56"/>
      <c r="E210" s="56"/>
      <c r="F210" s="56"/>
      <c r="G210" s="141"/>
      <c r="H210" s="64"/>
      <c r="I210" s="57"/>
      <c r="J210" s="57"/>
      <c r="K210" s="57"/>
    </row>
    <row r="211" spans="1:248" x14ac:dyDescent="0.3">
      <c r="A211" s="61"/>
      <c r="B211" s="65" t="s">
        <v>361</v>
      </c>
      <c r="C211" s="116"/>
      <c r="D211" s="56"/>
      <c r="E211" s="56"/>
      <c r="F211" s="56"/>
      <c r="G211" s="141">
        <v>-26.57</v>
      </c>
      <c r="H211" s="141">
        <v>-26.57</v>
      </c>
      <c r="I211" s="57"/>
      <c r="J211" s="57"/>
      <c r="K211" s="57"/>
    </row>
    <row r="212" spans="1:248" ht="16.5" customHeight="1" x14ac:dyDescent="0.3">
      <c r="A212" s="61" t="s">
        <v>433</v>
      </c>
      <c r="B212" s="90" t="s">
        <v>434</v>
      </c>
      <c r="C212" s="116">
        <f>+C213+C214+C215</f>
        <v>0</v>
      </c>
      <c r="D212" s="116">
        <f t="shared" ref="D212:H212" si="70">+D213+D214+D215</f>
        <v>652000</v>
      </c>
      <c r="E212" s="116">
        <f t="shared" si="70"/>
        <v>652000</v>
      </c>
      <c r="F212" s="116">
        <f t="shared" si="70"/>
        <v>652000</v>
      </c>
      <c r="G212" s="142">
        <f t="shared" si="70"/>
        <v>304289.15999999997</v>
      </c>
      <c r="H212" s="116">
        <f t="shared" si="70"/>
        <v>304289.15999999997</v>
      </c>
      <c r="J212" s="57"/>
      <c r="K212" s="57"/>
    </row>
    <row r="213" spans="1:248" x14ac:dyDescent="0.3">
      <c r="A213" s="61"/>
      <c r="B213" s="87" t="s">
        <v>416</v>
      </c>
      <c r="C213" s="116"/>
      <c r="D213" s="56">
        <v>652000</v>
      </c>
      <c r="E213" s="56">
        <v>652000</v>
      </c>
      <c r="F213" s="56">
        <v>652000</v>
      </c>
      <c r="G213" s="141">
        <v>304289.15999999997</v>
      </c>
      <c r="H213" s="141">
        <v>304289.15999999997</v>
      </c>
      <c r="J213" s="57"/>
      <c r="K213" s="57"/>
    </row>
    <row r="214" spans="1:248" ht="30" x14ac:dyDescent="0.3">
      <c r="A214" s="61"/>
      <c r="B214" s="87" t="s">
        <v>426</v>
      </c>
      <c r="C214" s="116"/>
      <c r="D214" s="56"/>
      <c r="E214" s="56"/>
      <c r="F214" s="56"/>
      <c r="G214" s="141"/>
      <c r="H214" s="64"/>
      <c r="J214" s="57"/>
      <c r="K214" s="57"/>
    </row>
    <row r="215" spans="1:248" ht="60" x14ac:dyDescent="0.3">
      <c r="A215" s="61"/>
      <c r="B215" s="87" t="s">
        <v>370</v>
      </c>
      <c r="C215" s="116"/>
      <c r="D215" s="56"/>
      <c r="E215" s="56"/>
      <c r="F215" s="56"/>
      <c r="G215" s="141"/>
      <c r="H215" s="64"/>
      <c r="J215" s="57"/>
      <c r="K215" s="57"/>
    </row>
    <row r="216" spans="1:248" x14ac:dyDescent="0.3">
      <c r="A216" s="61"/>
      <c r="B216" s="65" t="s">
        <v>361</v>
      </c>
      <c r="C216" s="116"/>
      <c r="D216" s="56"/>
      <c r="E216" s="56"/>
      <c r="F216" s="56"/>
      <c r="G216" s="141"/>
      <c r="H216" s="64"/>
      <c r="J216" s="57"/>
      <c r="K216" s="57"/>
    </row>
    <row r="217" spans="1:248" x14ac:dyDescent="0.3">
      <c r="A217" s="61" t="s">
        <v>435</v>
      </c>
      <c r="B217" s="59" t="s">
        <v>436</v>
      </c>
      <c r="C217" s="116">
        <f t="shared" ref="C217:H217" si="71">C218+C219</f>
        <v>0</v>
      </c>
      <c r="D217" s="116">
        <f t="shared" si="71"/>
        <v>320000</v>
      </c>
      <c r="E217" s="116">
        <f t="shared" si="71"/>
        <v>320000</v>
      </c>
      <c r="F217" s="116">
        <f t="shared" si="71"/>
        <v>320000</v>
      </c>
      <c r="G217" s="142">
        <f t="shared" si="71"/>
        <v>185690</v>
      </c>
      <c r="H217" s="116">
        <f t="shared" si="71"/>
        <v>185690</v>
      </c>
      <c r="J217" s="57"/>
      <c r="K217" s="57"/>
    </row>
    <row r="218" spans="1:248" x14ac:dyDescent="0.3">
      <c r="A218" s="61"/>
      <c r="B218" s="92" t="s">
        <v>368</v>
      </c>
      <c r="C218" s="116"/>
      <c r="D218" s="56">
        <v>320000</v>
      </c>
      <c r="E218" s="56">
        <v>320000</v>
      </c>
      <c r="F218" s="56">
        <v>320000</v>
      </c>
      <c r="G218" s="148">
        <v>185690</v>
      </c>
      <c r="H218" s="148">
        <v>185690</v>
      </c>
      <c r="J218" s="57"/>
      <c r="K218" s="57"/>
    </row>
    <row r="219" spans="1:248" ht="60" x14ac:dyDescent="0.3">
      <c r="A219" s="61"/>
      <c r="B219" s="92" t="s">
        <v>370</v>
      </c>
      <c r="C219" s="116"/>
      <c r="D219" s="56"/>
      <c r="E219" s="56"/>
      <c r="F219" s="56"/>
      <c r="G219" s="148"/>
      <c r="H219" s="79"/>
      <c r="J219" s="57"/>
      <c r="K219" s="57"/>
    </row>
    <row r="220" spans="1:248" x14ac:dyDescent="0.3">
      <c r="A220" s="61"/>
      <c r="B220" s="65" t="s">
        <v>361</v>
      </c>
      <c r="C220" s="116"/>
      <c r="D220" s="56"/>
      <c r="E220" s="56"/>
      <c r="F220" s="56"/>
      <c r="G220" s="148"/>
      <c r="H220" s="79"/>
      <c r="J220" s="57"/>
      <c r="K220" s="57"/>
    </row>
    <row r="221" spans="1:248" x14ac:dyDescent="0.3">
      <c r="A221" s="61" t="s">
        <v>437</v>
      </c>
      <c r="B221" s="59" t="s">
        <v>438</v>
      </c>
      <c r="C221" s="115">
        <f>+C222+C240</f>
        <v>0</v>
      </c>
      <c r="D221" s="115">
        <f t="shared" ref="D221:H221" si="72">+D222+D240</f>
        <v>64727800</v>
      </c>
      <c r="E221" s="115">
        <f t="shared" si="72"/>
        <v>60736800</v>
      </c>
      <c r="F221" s="115">
        <f t="shared" si="72"/>
        <v>60736800</v>
      </c>
      <c r="G221" s="140">
        <f t="shared" si="72"/>
        <v>27060630</v>
      </c>
      <c r="H221" s="115">
        <f t="shared" si="72"/>
        <v>27060630</v>
      </c>
      <c r="I221" s="93"/>
      <c r="J221" s="57"/>
      <c r="K221" s="57"/>
    </row>
    <row r="222" spans="1:248" x14ac:dyDescent="0.3">
      <c r="A222" s="61" t="s">
        <v>439</v>
      </c>
      <c r="B222" s="59" t="s">
        <v>440</v>
      </c>
      <c r="C222" s="116">
        <f>C223+C226+C227+C228+C229+C232+C235+C238</f>
        <v>0</v>
      </c>
      <c r="D222" s="116">
        <f t="shared" ref="D222:H222" si="73">D223+D226+D227+D228+D229+D232+D235+D238</f>
        <v>63456800</v>
      </c>
      <c r="E222" s="116">
        <f t="shared" si="73"/>
        <v>59465800</v>
      </c>
      <c r="F222" s="116">
        <f t="shared" si="73"/>
        <v>59465800</v>
      </c>
      <c r="G222" s="142">
        <f t="shared" si="73"/>
        <v>26558720</v>
      </c>
      <c r="H222" s="116">
        <f t="shared" si="73"/>
        <v>26558720</v>
      </c>
      <c r="I222" s="93"/>
      <c r="J222" s="57"/>
      <c r="K222" s="57"/>
    </row>
    <row r="223" spans="1:248" x14ac:dyDescent="0.3">
      <c r="A223" s="61"/>
      <c r="B223" s="62" t="s">
        <v>517</v>
      </c>
      <c r="C223" s="116">
        <f>C224+C225</f>
        <v>0</v>
      </c>
      <c r="D223" s="116">
        <f t="shared" ref="D223:H223" si="74">D224+D225</f>
        <v>60782000</v>
      </c>
      <c r="E223" s="116">
        <f t="shared" si="74"/>
        <v>56613000</v>
      </c>
      <c r="F223" s="116">
        <f t="shared" si="74"/>
        <v>56613000</v>
      </c>
      <c r="G223" s="142">
        <f t="shared" si="74"/>
        <v>26000000</v>
      </c>
      <c r="H223" s="116">
        <f t="shared" si="74"/>
        <v>26000000</v>
      </c>
      <c r="I223" s="93"/>
      <c r="J223" s="57"/>
      <c r="K223" s="57"/>
    </row>
    <row r="224" spans="1:248" x14ac:dyDescent="0.3">
      <c r="A224" s="61"/>
      <c r="B224" s="122" t="s">
        <v>518</v>
      </c>
      <c r="C224" s="116"/>
      <c r="D224" s="56">
        <v>51664700</v>
      </c>
      <c r="E224" s="56">
        <v>48121050</v>
      </c>
      <c r="F224" s="56">
        <v>48121050</v>
      </c>
      <c r="G224" s="152">
        <v>22072842.66</v>
      </c>
      <c r="H224" s="152">
        <v>22072842.66</v>
      </c>
      <c r="I224" s="93"/>
      <c r="J224" s="57"/>
      <c r="K224" s="57"/>
    </row>
    <row r="225" spans="1:11" x14ac:dyDescent="0.3">
      <c r="A225" s="61"/>
      <c r="B225" s="122" t="s">
        <v>519</v>
      </c>
      <c r="C225" s="116"/>
      <c r="D225" s="56">
        <f>60782000-D224</f>
        <v>9117300</v>
      </c>
      <c r="E225" s="56">
        <f>56613000-E224</f>
        <v>8491950</v>
      </c>
      <c r="F225" s="56">
        <f>56613000-F224</f>
        <v>8491950</v>
      </c>
      <c r="G225" s="152">
        <v>3927157.34</v>
      </c>
      <c r="H225" s="152">
        <v>3927157.34</v>
      </c>
      <c r="I225" s="93"/>
      <c r="J225" s="57"/>
      <c r="K225" s="57"/>
    </row>
    <row r="226" spans="1:11" ht="60" x14ac:dyDescent="0.3">
      <c r="A226" s="61"/>
      <c r="B226" s="62" t="s">
        <v>370</v>
      </c>
      <c r="C226" s="116"/>
      <c r="D226" s="56">
        <v>4800</v>
      </c>
      <c r="E226" s="56">
        <v>4800</v>
      </c>
      <c r="F226" s="56">
        <v>4800</v>
      </c>
      <c r="G226" s="141"/>
      <c r="H226" s="64"/>
      <c r="I226" s="93"/>
      <c r="J226" s="57"/>
      <c r="K226" s="57"/>
    </row>
    <row r="227" spans="1:11" ht="30" x14ac:dyDescent="0.3">
      <c r="A227" s="61"/>
      <c r="B227" s="62" t="s">
        <v>444</v>
      </c>
      <c r="C227" s="116"/>
      <c r="D227" s="56"/>
      <c r="E227" s="56"/>
      <c r="F227" s="56"/>
      <c r="G227" s="141"/>
      <c r="H227" s="64"/>
      <c r="I227" s="93"/>
      <c r="J227" s="57"/>
      <c r="K227" s="57"/>
    </row>
    <row r="228" spans="1:11" x14ac:dyDescent="0.3">
      <c r="A228" s="61"/>
      <c r="B228" s="62" t="s">
        <v>445</v>
      </c>
      <c r="C228" s="116"/>
      <c r="D228" s="56">
        <v>1744000</v>
      </c>
      <c r="E228" s="56">
        <v>1744000</v>
      </c>
      <c r="F228" s="56">
        <v>1744000</v>
      </c>
      <c r="G228" s="141"/>
      <c r="H228" s="64"/>
      <c r="I228" s="93"/>
      <c r="J228" s="57"/>
      <c r="K228" s="57"/>
    </row>
    <row r="229" spans="1:11" ht="45" x14ac:dyDescent="0.3">
      <c r="A229" s="61"/>
      <c r="B229" s="62" t="s">
        <v>441</v>
      </c>
      <c r="C229" s="116">
        <f t="shared" ref="C229:H229" si="75">C230+C231</f>
        <v>0</v>
      </c>
      <c r="D229" s="116">
        <f t="shared" si="75"/>
        <v>0</v>
      </c>
      <c r="E229" s="116">
        <f t="shared" si="75"/>
        <v>0</v>
      </c>
      <c r="F229" s="116">
        <f t="shared" si="75"/>
        <v>0</v>
      </c>
      <c r="G229" s="142">
        <f t="shared" si="75"/>
        <v>0</v>
      </c>
      <c r="H229" s="116">
        <f t="shared" si="75"/>
        <v>0</v>
      </c>
      <c r="I229" s="93"/>
      <c r="J229" s="57"/>
      <c r="K229" s="57"/>
    </row>
    <row r="230" spans="1:11" x14ac:dyDescent="0.3">
      <c r="A230" s="61"/>
      <c r="B230" s="62" t="s">
        <v>372</v>
      </c>
      <c r="C230" s="116"/>
      <c r="D230" s="56"/>
      <c r="E230" s="56"/>
      <c r="F230" s="56"/>
      <c r="G230" s="141"/>
      <c r="H230" s="64"/>
      <c r="I230" s="93"/>
      <c r="J230" s="57"/>
      <c r="K230" s="57"/>
    </row>
    <row r="231" spans="1:11" ht="60" x14ac:dyDescent="0.3">
      <c r="A231" s="61"/>
      <c r="B231" s="62" t="s">
        <v>370</v>
      </c>
      <c r="C231" s="116"/>
      <c r="D231" s="56"/>
      <c r="E231" s="56"/>
      <c r="F231" s="56"/>
      <c r="G231" s="141"/>
      <c r="H231" s="64"/>
      <c r="I231" s="93"/>
      <c r="J231" s="57"/>
      <c r="K231" s="57"/>
    </row>
    <row r="232" spans="1:11" ht="30" x14ac:dyDescent="0.3">
      <c r="B232" s="62" t="s">
        <v>442</v>
      </c>
      <c r="C232" s="116">
        <f>C233+C234</f>
        <v>0</v>
      </c>
      <c r="D232" s="116">
        <f t="shared" ref="D232:H232" si="76">D233+D234</f>
        <v>0</v>
      </c>
      <c r="E232" s="116">
        <f t="shared" si="76"/>
        <v>0</v>
      </c>
      <c r="F232" s="116">
        <f t="shared" si="76"/>
        <v>0</v>
      </c>
      <c r="G232" s="142">
        <f t="shared" si="76"/>
        <v>0</v>
      </c>
      <c r="H232" s="116">
        <f t="shared" si="76"/>
        <v>0</v>
      </c>
      <c r="J232" s="57"/>
      <c r="K232" s="57"/>
    </row>
    <row r="233" spans="1:11" x14ac:dyDescent="0.3">
      <c r="B233" s="62" t="s">
        <v>372</v>
      </c>
      <c r="C233" s="116"/>
      <c r="D233" s="56"/>
      <c r="E233" s="56"/>
      <c r="F233" s="56"/>
      <c r="G233" s="148"/>
      <c r="H233" s="79"/>
      <c r="J233" s="57"/>
      <c r="K233" s="57"/>
    </row>
    <row r="234" spans="1:11" ht="60" x14ac:dyDescent="0.3">
      <c r="B234" s="62" t="s">
        <v>370</v>
      </c>
      <c r="C234" s="116"/>
      <c r="D234" s="56"/>
      <c r="E234" s="56"/>
      <c r="F234" s="56"/>
      <c r="G234" s="148"/>
      <c r="H234" s="79"/>
      <c r="J234" s="57"/>
      <c r="K234" s="57"/>
    </row>
    <row r="235" spans="1:11" x14ac:dyDescent="0.3">
      <c r="B235" s="94" t="s">
        <v>443</v>
      </c>
      <c r="C235" s="116">
        <f t="shared" ref="C235:H235" si="77">C236+C237</f>
        <v>0</v>
      </c>
      <c r="D235" s="116">
        <f t="shared" si="77"/>
        <v>926000</v>
      </c>
      <c r="E235" s="116">
        <f t="shared" si="77"/>
        <v>1104000</v>
      </c>
      <c r="F235" s="116">
        <f t="shared" si="77"/>
        <v>1104000</v>
      </c>
      <c r="G235" s="142">
        <f t="shared" si="77"/>
        <v>558720</v>
      </c>
      <c r="H235" s="116">
        <f t="shared" si="77"/>
        <v>558720</v>
      </c>
      <c r="J235" s="57"/>
      <c r="K235" s="57"/>
    </row>
    <row r="236" spans="1:11" x14ac:dyDescent="0.3">
      <c r="B236" s="94" t="s">
        <v>372</v>
      </c>
      <c r="C236" s="116"/>
      <c r="D236" s="56">
        <v>926000</v>
      </c>
      <c r="E236" s="56">
        <v>1104000</v>
      </c>
      <c r="F236" s="56">
        <v>1104000</v>
      </c>
      <c r="G236" s="141">
        <v>558720</v>
      </c>
      <c r="H236" s="141">
        <v>558720</v>
      </c>
      <c r="J236" s="57"/>
      <c r="K236" s="57"/>
    </row>
    <row r="237" spans="1:11" ht="60" x14ac:dyDescent="0.3">
      <c r="B237" s="94" t="s">
        <v>370</v>
      </c>
      <c r="C237" s="116"/>
      <c r="D237" s="56"/>
      <c r="E237" s="56"/>
      <c r="F237" s="56"/>
      <c r="G237" s="141"/>
      <c r="H237" s="64"/>
      <c r="J237" s="57"/>
      <c r="K237" s="57"/>
    </row>
    <row r="238" spans="1:11" x14ac:dyDescent="0.3">
      <c r="B238" s="94" t="s">
        <v>514</v>
      </c>
      <c r="C238" s="116"/>
      <c r="D238" s="56"/>
      <c r="E238" s="56"/>
      <c r="F238" s="56"/>
      <c r="G238" s="141"/>
      <c r="H238" s="64"/>
      <c r="J238" s="57"/>
      <c r="K238" s="57"/>
    </row>
    <row r="239" spans="1:11" x14ac:dyDescent="0.3">
      <c r="B239" s="65" t="s">
        <v>361</v>
      </c>
      <c r="C239" s="116"/>
      <c r="D239" s="56"/>
      <c r="E239" s="56"/>
      <c r="F239" s="56"/>
      <c r="G239" s="141">
        <v>-50</v>
      </c>
      <c r="H239" s="141">
        <v>-50</v>
      </c>
      <c r="J239" s="57"/>
      <c r="K239" s="57"/>
    </row>
    <row r="240" spans="1:11" x14ac:dyDescent="0.3">
      <c r="A240" s="39" t="s">
        <v>446</v>
      </c>
      <c r="B240" s="59" t="s">
        <v>447</v>
      </c>
      <c r="C240" s="116">
        <f t="shared" ref="C240:H240" si="78">C241+C242+C243+C244</f>
        <v>0</v>
      </c>
      <c r="D240" s="116">
        <f t="shared" si="78"/>
        <v>1271000</v>
      </c>
      <c r="E240" s="116">
        <f t="shared" si="78"/>
        <v>1271000</v>
      </c>
      <c r="F240" s="116">
        <f t="shared" si="78"/>
        <v>1271000</v>
      </c>
      <c r="G240" s="142">
        <f t="shared" si="78"/>
        <v>501910</v>
      </c>
      <c r="H240" s="116">
        <f t="shared" si="78"/>
        <v>501910</v>
      </c>
      <c r="J240" s="57"/>
      <c r="K240" s="57"/>
    </row>
    <row r="241" spans="1:11" x14ac:dyDescent="0.3">
      <c r="B241" s="62" t="s">
        <v>368</v>
      </c>
      <c r="C241" s="116"/>
      <c r="D241" s="56">
        <v>1202000</v>
      </c>
      <c r="E241" s="56">
        <v>1202000</v>
      </c>
      <c r="F241" s="56">
        <v>1202000</v>
      </c>
      <c r="G241" s="141">
        <v>501910</v>
      </c>
      <c r="H241" s="141">
        <v>501910</v>
      </c>
      <c r="J241" s="57"/>
      <c r="K241" s="57"/>
    </row>
    <row r="242" spans="1:11" x14ac:dyDescent="0.3">
      <c r="B242" s="95" t="s">
        <v>448</v>
      </c>
      <c r="C242" s="116"/>
      <c r="D242" s="56"/>
      <c r="E242" s="56"/>
      <c r="F242" s="56"/>
      <c r="G242" s="141"/>
      <c r="H242" s="64"/>
      <c r="J242" s="57"/>
      <c r="K242" s="57"/>
    </row>
    <row r="243" spans="1:11" ht="60" x14ac:dyDescent="0.3">
      <c r="B243" s="95" t="s">
        <v>370</v>
      </c>
      <c r="C243" s="116"/>
      <c r="D243" s="56"/>
      <c r="E243" s="56"/>
      <c r="F243" s="56"/>
      <c r="G243" s="141"/>
      <c r="H243" s="64"/>
      <c r="J243" s="57"/>
      <c r="K243" s="57"/>
    </row>
    <row r="244" spans="1:11" x14ac:dyDescent="0.3">
      <c r="B244" s="95" t="s">
        <v>445</v>
      </c>
      <c r="C244" s="116"/>
      <c r="D244" s="56">
        <v>69000</v>
      </c>
      <c r="E244" s="56">
        <v>69000</v>
      </c>
      <c r="F244" s="56">
        <v>69000</v>
      </c>
      <c r="G244" s="141"/>
      <c r="H244" s="64"/>
      <c r="J244" s="57"/>
      <c r="K244" s="57"/>
    </row>
    <row r="245" spans="1:11" x14ac:dyDescent="0.3">
      <c r="B245" s="65" t="s">
        <v>361</v>
      </c>
      <c r="C245" s="116"/>
      <c r="D245" s="56"/>
      <c r="E245" s="56"/>
      <c r="F245" s="56"/>
      <c r="G245" s="141"/>
      <c r="H245" s="64"/>
      <c r="J245" s="57"/>
      <c r="K245" s="57"/>
    </row>
    <row r="246" spans="1:11" x14ac:dyDescent="0.3">
      <c r="A246" s="39" t="s">
        <v>449</v>
      </c>
      <c r="B246" s="65" t="s">
        <v>450</v>
      </c>
      <c r="C246" s="116"/>
      <c r="D246" s="56">
        <v>180000</v>
      </c>
      <c r="E246" s="56">
        <v>180000</v>
      </c>
      <c r="F246" s="56">
        <v>180000</v>
      </c>
      <c r="G246" s="141">
        <v>42060</v>
      </c>
      <c r="H246" s="141">
        <v>42060</v>
      </c>
      <c r="J246" s="57"/>
      <c r="K246" s="57"/>
    </row>
    <row r="247" spans="1:11" x14ac:dyDescent="0.3">
      <c r="B247" s="65" t="s">
        <v>361</v>
      </c>
      <c r="C247" s="116"/>
      <c r="D247" s="56"/>
      <c r="E247" s="56"/>
      <c r="F247" s="56"/>
      <c r="G247" s="141"/>
      <c r="H247" s="64"/>
      <c r="J247" s="57"/>
      <c r="K247" s="57"/>
    </row>
    <row r="248" spans="1:11" x14ac:dyDescent="0.3">
      <c r="A248" s="39" t="s">
        <v>451</v>
      </c>
      <c r="B248" s="65" t="s">
        <v>452</v>
      </c>
      <c r="C248" s="116"/>
      <c r="D248" s="56">
        <v>2817660</v>
      </c>
      <c r="E248" s="56">
        <v>2817660</v>
      </c>
      <c r="F248" s="56">
        <v>2817660</v>
      </c>
      <c r="G248" s="141">
        <v>2817656.96</v>
      </c>
      <c r="H248" s="141">
        <v>2817656.96</v>
      </c>
      <c r="J248" s="57"/>
      <c r="K248" s="57"/>
    </row>
    <row r="249" spans="1:11" x14ac:dyDescent="0.3">
      <c r="B249" s="65" t="s">
        <v>361</v>
      </c>
      <c r="C249" s="116"/>
      <c r="D249" s="56"/>
      <c r="E249" s="56"/>
      <c r="F249" s="56"/>
      <c r="G249" s="141"/>
      <c r="H249" s="64"/>
      <c r="J249" s="57"/>
      <c r="K249" s="57"/>
    </row>
    <row r="250" spans="1:11" x14ac:dyDescent="0.3">
      <c r="B250" s="59" t="s">
        <v>453</v>
      </c>
      <c r="C250" s="116">
        <f>C87+C105+C141+C169+C173+C177+C189+C194+C199+C211+C216+C220+C239+C245+C247+C249</f>
        <v>0</v>
      </c>
      <c r="D250" s="116">
        <f t="shared" ref="D250:H250" si="79">D87+D105+D141+D169+D173+D177+D189+D194+D199+D211+D216+D220+D239+D245+D247+D249</f>
        <v>0</v>
      </c>
      <c r="E250" s="116">
        <f t="shared" si="79"/>
        <v>0</v>
      </c>
      <c r="F250" s="116">
        <f t="shared" si="79"/>
        <v>0</v>
      </c>
      <c r="G250" s="142">
        <f t="shared" si="79"/>
        <v>-7948.37</v>
      </c>
      <c r="H250" s="116">
        <f t="shared" si="79"/>
        <v>-7948.37</v>
      </c>
      <c r="J250" s="57"/>
      <c r="K250" s="57"/>
    </row>
    <row r="251" spans="1:11" ht="30" x14ac:dyDescent="0.3">
      <c r="A251" s="39" t="s">
        <v>224</v>
      </c>
      <c r="B251" s="59" t="s">
        <v>225</v>
      </c>
      <c r="C251" s="116">
        <f t="shared" ref="C251:H252" si="80">C252</f>
        <v>0</v>
      </c>
      <c r="D251" s="116">
        <f t="shared" si="80"/>
        <v>207499000</v>
      </c>
      <c r="E251" s="116">
        <f t="shared" si="80"/>
        <v>207499000</v>
      </c>
      <c r="F251" s="116">
        <f t="shared" si="80"/>
        <v>63610000</v>
      </c>
      <c r="G251" s="142">
        <f t="shared" si="80"/>
        <v>22347849</v>
      </c>
      <c r="H251" s="116">
        <f t="shared" si="80"/>
        <v>22347849</v>
      </c>
      <c r="J251" s="57"/>
      <c r="K251" s="57"/>
    </row>
    <row r="252" spans="1:11" x14ac:dyDescent="0.3">
      <c r="A252" s="39" t="s">
        <v>454</v>
      </c>
      <c r="B252" s="59" t="s">
        <v>455</v>
      </c>
      <c r="C252" s="116">
        <f>C253</f>
        <v>0</v>
      </c>
      <c r="D252" s="116">
        <f t="shared" si="80"/>
        <v>207499000</v>
      </c>
      <c r="E252" s="116">
        <f t="shared" si="80"/>
        <v>207499000</v>
      </c>
      <c r="F252" s="116">
        <f t="shared" si="80"/>
        <v>63610000</v>
      </c>
      <c r="G252" s="142">
        <f t="shared" si="80"/>
        <v>22347849</v>
      </c>
      <c r="H252" s="116">
        <f t="shared" si="80"/>
        <v>22347849</v>
      </c>
      <c r="J252" s="57"/>
      <c r="K252" s="57"/>
    </row>
    <row r="253" spans="1:11" ht="30" x14ac:dyDescent="0.3">
      <c r="A253" s="39" t="s">
        <v>456</v>
      </c>
      <c r="B253" s="59" t="s">
        <v>457</v>
      </c>
      <c r="C253" s="116">
        <f>C254+C255+C256+C257</f>
        <v>0</v>
      </c>
      <c r="D253" s="116">
        <f t="shared" ref="D253:H253" si="81">D254+D255+D256+D257</f>
        <v>207499000</v>
      </c>
      <c r="E253" s="116">
        <f t="shared" si="81"/>
        <v>207499000</v>
      </c>
      <c r="F253" s="116">
        <f t="shared" si="81"/>
        <v>63610000</v>
      </c>
      <c r="G253" s="142">
        <f t="shared" si="81"/>
        <v>22347849</v>
      </c>
      <c r="H253" s="116">
        <f t="shared" si="81"/>
        <v>22347849</v>
      </c>
      <c r="J253" s="57"/>
      <c r="K253" s="57"/>
    </row>
    <row r="254" spans="1:11" ht="30" x14ac:dyDescent="0.3">
      <c r="B254" s="65" t="s">
        <v>458</v>
      </c>
      <c r="C254" s="116"/>
      <c r="D254" s="56">
        <v>183079000</v>
      </c>
      <c r="E254" s="56">
        <v>183079000</v>
      </c>
      <c r="F254" s="56">
        <v>56540000</v>
      </c>
      <c r="G254" s="142">
        <v>20443660</v>
      </c>
      <c r="H254" s="142">
        <v>20443660</v>
      </c>
      <c r="J254" s="57"/>
      <c r="K254" s="57"/>
    </row>
    <row r="255" spans="1:11" ht="30" x14ac:dyDescent="0.3">
      <c r="B255" s="65" t="s">
        <v>459</v>
      </c>
      <c r="C255" s="116"/>
      <c r="D255" s="56">
        <v>1500000</v>
      </c>
      <c r="E255" s="56">
        <v>1500000</v>
      </c>
      <c r="F255" s="56">
        <v>570000</v>
      </c>
      <c r="G255" s="142">
        <v>135560</v>
      </c>
      <c r="H255" s="142">
        <v>135560</v>
      </c>
      <c r="J255" s="57"/>
      <c r="K255" s="57"/>
    </row>
    <row r="256" spans="1:11" ht="30" x14ac:dyDescent="0.3">
      <c r="B256" s="65" t="s">
        <v>460</v>
      </c>
      <c r="C256" s="116"/>
      <c r="D256" s="56">
        <v>730000</v>
      </c>
      <c r="E256" s="56">
        <v>730000</v>
      </c>
      <c r="F256" s="56">
        <v>240000</v>
      </c>
      <c r="G256" s="142">
        <v>61920</v>
      </c>
      <c r="H256" s="142">
        <v>61920</v>
      </c>
      <c r="J256" s="57"/>
      <c r="K256" s="57"/>
    </row>
    <row r="257" spans="1:11" ht="30" x14ac:dyDescent="0.3">
      <c r="B257" s="65" t="s">
        <v>461</v>
      </c>
      <c r="C257" s="116">
        <f t="shared" ref="C257:H257" si="82">C258+C259+C260</f>
        <v>0</v>
      </c>
      <c r="D257" s="116">
        <f t="shared" si="82"/>
        <v>22190000</v>
      </c>
      <c r="E257" s="116">
        <f t="shared" si="82"/>
        <v>22190000</v>
      </c>
      <c r="F257" s="116">
        <f t="shared" si="82"/>
        <v>6260000</v>
      </c>
      <c r="G257" s="142">
        <f t="shared" si="82"/>
        <v>1706709</v>
      </c>
      <c r="H257" s="116">
        <f t="shared" si="82"/>
        <v>1706709</v>
      </c>
      <c r="J257" s="57"/>
      <c r="K257" s="57"/>
    </row>
    <row r="258" spans="1:11" ht="75" x14ac:dyDescent="0.3">
      <c r="B258" s="65" t="s">
        <v>462</v>
      </c>
      <c r="C258" s="116"/>
      <c r="D258" s="56">
        <v>7480000</v>
      </c>
      <c r="E258" s="56">
        <v>7480000</v>
      </c>
      <c r="F258" s="56">
        <v>2265000</v>
      </c>
      <c r="G258" s="142">
        <v>579045</v>
      </c>
      <c r="H258" s="142">
        <v>579045</v>
      </c>
      <c r="J258" s="57"/>
      <c r="K258" s="57"/>
    </row>
    <row r="259" spans="1:11" ht="75" x14ac:dyDescent="0.3">
      <c r="B259" s="65" t="s">
        <v>463</v>
      </c>
      <c r="C259" s="116"/>
      <c r="D259" s="56">
        <v>7730000</v>
      </c>
      <c r="E259" s="56">
        <v>7730000</v>
      </c>
      <c r="F259" s="56">
        <v>2250000</v>
      </c>
      <c r="G259" s="142">
        <v>612721</v>
      </c>
      <c r="H259" s="142">
        <v>612721</v>
      </c>
      <c r="J259" s="57"/>
      <c r="K259" s="57"/>
    </row>
    <row r="260" spans="1:11" ht="60" x14ac:dyDescent="0.3">
      <c r="B260" s="65" t="s">
        <v>464</v>
      </c>
      <c r="C260" s="116"/>
      <c r="D260" s="56">
        <v>6980000</v>
      </c>
      <c r="E260" s="56">
        <v>6980000</v>
      </c>
      <c r="F260" s="56">
        <v>1745000</v>
      </c>
      <c r="G260" s="142">
        <v>514943</v>
      </c>
      <c r="H260" s="142">
        <v>514943</v>
      </c>
      <c r="J260" s="57"/>
      <c r="K260" s="57"/>
    </row>
    <row r="261" spans="1:11" x14ac:dyDescent="0.3">
      <c r="A261" s="39" t="s">
        <v>465</v>
      </c>
      <c r="B261" s="96" t="s">
        <v>466</v>
      </c>
      <c r="C261" s="119">
        <f>+C262</f>
        <v>0</v>
      </c>
      <c r="D261" s="119">
        <f t="shared" ref="D261:H263" si="83">+D262</f>
        <v>38225000</v>
      </c>
      <c r="E261" s="119">
        <f t="shared" si="83"/>
        <v>38225000</v>
      </c>
      <c r="F261" s="119">
        <f t="shared" si="83"/>
        <v>10387000</v>
      </c>
      <c r="G261" s="144">
        <f t="shared" si="83"/>
        <v>4978443</v>
      </c>
      <c r="H261" s="119">
        <f t="shared" si="83"/>
        <v>4978443</v>
      </c>
      <c r="I261" s="93"/>
      <c r="J261" s="57"/>
      <c r="K261" s="57"/>
    </row>
    <row r="262" spans="1:11" x14ac:dyDescent="0.3">
      <c r="A262" s="39" t="s">
        <v>467</v>
      </c>
      <c r="B262" s="96" t="s">
        <v>217</v>
      </c>
      <c r="C262" s="119">
        <f>+C263</f>
        <v>0</v>
      </c>
      <c r="D262" s="119">
        <f t="shared" si="83"/>
        <v>38225000</v>
      </c>
      <c r="E262" s="119">
        <f t="shared" si="83"/>
        <v>38225000</v>
      </c>
      <c r="F262" s="119">
        <f t="shared" si="83"/>
        <v>10387000</v>
      </c>
      <c r="G262" s="144">
        <f t="shared" si="83"/>
        <v>4978443</v>
      </c>
      <c r="H262" s="119">
        <f t="shared" si="83"/>
        <v>4978443</v>
      </c>
      <c r="I262" s="93"/>
      <c r="J262" s="57"/>
      <c r="K262" s="57"/>
    </row>
    <row r="263" spans="1:11" x14ac:dyDescent="0.3">
      <c r="A263" s="39" t="s">
        <v>468</v>
      </c>
      <c r="B263" s="59" t="s">
        <v>469</v>
      </c>
      <c r="C263" s="119">
        <f>+C264</f>
        <v>0</v>
      </c>
      <c r="D263" s="119">
        <f t="shared" si="83"/>
        <v>38225000</v>
      </c>
      <c r="E263" s="119">
        <f t="shared" si="83"/>
        <v>38225000</v>
      </c>
      <c r="F263" s="119">
        <f t="shared" si="83"/>
        <v>10387000</v>
      </c>
      <c r="G263" s="144">
        <f t="shared" si="83"/>
        <v>4978443</v>
      </c>
      <c r="H263" s="119">
        <f t="shared" si="83"/>
        <v>4978443</v>
      </c>
      <c r="I263" s="93"/>
      <c r="J263" s="57"/>
      <c r="K263" s="57"/>
    </row>
    <row r="264" spans="1:11" x14ac:dyDescent="0.3">
      <c r="A264" s="39" t="s">
        <v>470</v>
      </c>
      <c r="B264" s="96" t="s">
        <v>471</v>
      </c>
      <c r="C264" s="115">
        <f t="shared" ref="C264:H264" si="84">C265</f>
        <v>0</v>
      </c>
      <c r="D264" s="115">
        <f t="shared" si="84"/>
        <v>38225000</v>
      </c>
      <c r="E264" s="115">
        <f t="shared" si="84"/>
        <v>38225000</v>
      </c>
      <c r="F264" s="115">
        <f t="shared" si="84"/>
        <v>10387000</v>
      </c>
      <c r="G264" s="140">
        <f t="shared" si="84"/>
        <v>4978443</v>
      </c>
      <c r="H264" s="115">
        <f t="shared" si="84"/>
        <v>4978443</v>
      </c>
      <c r="I264" s="93"/>
      <c r="J264" s="57"/>
      <c r="K264" s="57"/>
    </row>
    <row r="265" spans="1:11" x14ac:dyDescent="0.3">
      <c r="A265" s="39" t="s">
        <v>472</v>
      </c>
      <c r="B265" s="96" t="s">
        <v>473</v>
      </c>
      <c r="C265" s="115">
        <f t="shared" ref="C265:H265" si="85">C267+C268+C269</f>
        <v>0</v>
      </c>
      <c r="D265" s="115">
        <f t="shared" si="85"/>
        <v>38225000</v>
      </c>
      <c r="E265" s="115">
        <f t="shared" si="85"/>
        <v>38225000</v>
      </c>
      <c r="F265" s="115">
        <f t="shared" si="85"/>
        <v>10387000</v>
      </c>
      <c r="G265" s="140">
        <f t="shared" si="85"/>
        <v>4978443</v>
      </c>
      <c r="H265" s="115">
        <f t="shared" si="85"/>
        <v>4978443</v>
      </c>
      <c r="I265" s="93"/>
      <c r="J265" s="57"/>
      <c r="K265" s="57"/>
    </row>
    <row r="266" spans="1:11" x14ac:dyDescent="0.3">
      <c r="A266" s="39" t="s">
        <v>474</v>
      </c>
      <c r="B266" s="96" t="s">
        <v>475</v>
      </c>
      <c r="C266" s="115">
        <f t="shared" ref="C266:H266" si="86">C267</f>
        <v>0</v>
      </c>
      <c r="D266" s="115">
        <f t="shared" si="86"/>
        <v>21695000</v>
      </c>
      <c r="E266" s="115">
        <f t="shared" si="86"/>
        <v>21695000</v>
      </c>
      <c r="F266" s="115">
        <f t="shared" si="86"/>
        <v>6752000</v>
      </c>
      <c r="G266" s="140">
        <f t="shared" si="86"/>
        <v>3009361</v>
      </c>
      <c r="H266" s="115">
        <f t="shared" si="86"/>
        <v>3009361</v>
      </c>
      <c r="J266" s="57"/>
      <c r="K266" s="57"/>
    </row>
    <row r="267" spans="1:11" x14ac:dyDescent="0.3">
      <c r="A267" s="39" t="s">
        <v>476</v>
      </c>
      <c r="B267" s="97" t="s">
        <v>477</v>
      </c>
      <c r="C267" s="116"/>
      <c r="D267" s="56">
        <v>21695000</v>
      </c>
      <c r="E267" s="56">
        <v>21695000</v>
      </c>
      <c r="F267" s="56">
        <v>6752000</v>
      </c>
      <c r="G267" s="141">
        <v>3009361</v>
      </c>
      <c r="H267" s="141">
        <v>3009361</v>
      </c>
      <c r="J267" s="57"/>
      <c r="K267" s="57"/>
    </row>
    <row r="268" spans="1:11" x14ac:dyDescent="0.3">
      <c r="A268" s="39" t="s">
        <v>478</v>
      </c>
      <c r="B268" s="97" t="s">
        <v>479</v>
      </c>
      <c r="C268" s="116"/>
      <c r="D268" s="56">
        <v>16530000</v>
      </c>
      <c r="E268" s="56">
        <v>16530000</v>
      </c>
      <c r="F268" s="56">
        <v>3635000</v>
      </c>
      <c r="G268" s="141">
        <v>1990638</v>
      </c>
      <c r="H268" s="141">
        <v>1990638</v>
      </c>
      <c r="J268" s="57"/>
      <c r="K268" s="57"/>
    </row>
    <row r="269" spans="1:11" x14ac:dyDescent="0.3">
      <c r="B269" s="69" t="s">
        <v>480</v>
      </c>
      <c r="C269" s="116"/>
      <c r="D269" s="56"/>
      <c r="E269" s="56"/>
      <c r="F269" s="56"/>
      <c r="G269" s="141">
        <v>-21556</v>
      </c>
      <c r="H269" s="141">
        <v>-21556</v>
      </c>
      <c r="J269" s="57"/>
      <c r="K269" s="57"/>
    </row>
    <row r="270" spans="1:11" ht="30" x14ac:dyDescent="0.3">
      <c r="A270" s="39" t="s">
        <v>228</v>
      </c>
      <c r="B270" s="98" t="s">
        <v>229</v>
      </c>
      <c r="C270" s="121">
        <f>C275+C271</f>
        <v>0</v>
      </c>
      <c r="D270" s="121">
        <f t="shared" ref="D270:H270" si="87">D275+D271</f>
        <v>0</v>
      </c>
      <c r="E270" s="121">
        <f t="shared" si="87"/>
        <v>0</v>
      </c>
      <c r="F270" s="121">
        <f t="shared" si="87"/>
        <v>0</v>
      </c>
      <c r="G270" s="151">
        <f t="shared" si="87"/>
        <v>0</v>
      </c>
      <c r="H270" s="121">
        <f t="shared" si="87"/>
        <v>0</v>
      </c>
    </row>
    <row r="271" spans="1:11" x14ac:dyDescent="0.3">
      <c r="A271" s="39" t="s">
        <v>481</v>
      </c>
      <c r="B271" s="98" t="s">
        <v>482</v>
      </c>
      <c r="C271" s="121">
        <f>C272+C273+C274</f>
        <v>0</v>
      </c>
      <c r="D271" s="121">
        <f t="shared" ref="D271:H271" si="88">D272+D273+D274</f>
        <v>0</v>
      </c>
      <c r="E271" s="121">
        <f t="shared" si="88"/>
        <v>0</v>
      </c>
      <c r="F271" s="121">
        <f t="shared" si="88"/>
        <v>0</v>
      </c>
      <c r="G271" s="151">
        <f t="shared" si="88"/>
        <v>0</v>
      </c>
      <c r="H271" s="121">
        <f t="shared" si="88"/>
        <v>0</v>
      </c>
    </row>
    <row r="272" spans="1:11" x14ac:dyDescent="0.3">
      <c r="A272" s="39" t="s">
        <v>483</v>
      </c>
      <c r="B272" s="98" t="s">
        <v>484</v>
      </c>
      <c r="C272" s="121"/>
      <c r="D272" s="56"/>
      <c r="E272" s="56"/>
      <c r="F272" s="56"/>
      <c r="G272" s="151"/>
      <c r="H272" s="70"/>
    </row>
    <row r="273" spans="1:8" x14ac:dyDescent="0.3">
      <c r="A273" s="39" t="s">
        <v>485</v>
      </c>
      <c r="B273" s="98" t="s">
        <v>486</v>
      </c>
      <c r="C273" s="121"/>
      <c r="D273" s="56"/>
      <c r="E273" s="56"/>
      <c r="F273" s="56"/>
      <c r="G273" s="151"/>
      <c r="H273" s="70"/>
    </row>
    <row r="274" spans="1:8" x14ac:dyDescent="0.3">
      <c r="A274" s="39" t="s">
        <v>487</v>
      </c>
      <c r="B274" s="98" t="s">
        <v>488</v>
      </c>
      <c r="C274" s="121"/>
      <c r="D274" s="56"/>
      <c r="E274" s="56"/>
      <c r="F274" s="56"/>
      <c r="G274" s="151"/>
      <c r="H274" s="70"/>
    </row>
    <row r="275" spans="1:8" x14ac:dyDescent="0.3">
      <c r="A275" s="39" t="s">
        <v>489</v>
      </c>
      <c r="B275" s="98" t="s">
        <v>520</v>
      </c>
      <c r="C275" s="121">
        <f>C276+C277+C278</f>
        <v>0</v>
      </c>
      <c r="D275" s="121">
        <f t="shared" ref="D275:H275" si="89">D276+D277+D278</f>
        <v>0</v>
      </c>
      <c r="E275" s="121">
        <f t="shared" si="89"/>
        <v>0</v>
      </c>
      <c r="F275" s="121">
        <f t="shared" si="89"/>
        <v>0</v>
      </c>
      <c r="G275" s="151">
        <f t="shared" si="89"/>
        <v>0</v>
      </c>
      <c r="H275" s="121">
        <f t="shared" si="89"/>
        <v>0</v>
      </c>
    </row>
    <row r="276" spans="1:8" x14ac:dyDescent="0.3">
      <c r="A276" s="39" t="s">
        <v>490</v>
      </c>
      <c r="B276" s="99" t="s">
        <v>491</v>
      </c>
      <c r="C276" s="91"/>
      <c r="D276" s="56"/>
      <c r="E276" s="56"/>
      <c r="F276" s="56"/>
      <c r="G276" s="141"/>
      <c r="H276" s="64"/>
    </row>
    <row r="277" spans="1:8" x14ac:dyDescent="0.3">
      <c r="A277" s="39" t="s">
        <v>492</v>
      </c>
      <c r="B277" s="99" t="s">
        <v>493</v>
      </c>
      <c r="C277" s="91"/>
      <c r="D277" s="56"/>
      <c r="E277" s="56"/>
      <c r="F277" s="56"/>
      <c r="G277" s="141"/>
      <c r="H277" s="64"/>
    </row>
    <row r="278" spans="1:8" x14ac:dyDescent="0.3">
      <c r="A278" s="39" t="s">
        <v>494</v>
      </c>
      <c r="B278" s="99" t="s">
        <v>488</v>
      </c>
      <c r="C278" s="91"/>
      <c r="D278" s="56"/>
      <c r="E278" s="56"/>
      <c r="F278" s="56"/>
      <c r="G278" s="141"/>
      <c r="H278" s="64"/>
    </row>
    <row r="279" spans="1:8" x14ac:dyDescent="0.3">
      <c r="A279" s="39" t="s">
        <v>495</v>
      </c>
      <c r="B279" s="98" t="s">
        <v>496</v>
      </c>
      <c r="C279" s="121">
        <f>C280</f>
        <v>0</v>
      </c>
      <c r="D279" s="121">
        <f t="shared" ref="D279:H280" si="90">D280</f>
        <v>0</v>
      </c>
      <c r="E279" s="121">
        <f t="shared" si="90"/>
        <v>0</v>
      </c>
      <c r="F279" s="121">
        <f t="shared" si="90"/>
        <v>0</v>
      </c>
      <c r="G279" s="151">
        <f t="shared" si="90"/>
        <v>0</v>
      </c>
      <c r="H279" s="121">
        <f t="shared" si="90"/>
        <v>0</v>
      </c>
    </row>
    <row r="280" spans="1:8" x14ac:dyDescent="0.3">
      <c r="A280" s="39" t="s">
        <v>497</v>
      </c>
      <c r="B280" s="98" t="s">
        <v>217</v>
      </c>
      <c r="C280" s="121">
        <f>C281</f>
        <v>0</v>
      </c>
      <c r="D280" s="121">
        <f t="shared" si="90"/>
        <v>0</v>
      </c>
      <c r="E280" s="121">
        <f t="shared" si="90"/>
        <v>0</v>
      </c>
      <c r="F280" s="121">
        <f t="shared" si="90"/>
        <v>0</v>
      </c>
      <c r="G280" s="151">
        <f t="shared" si="90"/>
        <v>0</v>
      </c>
      <c r="H280" s="121">
        <f t="shared" si="90"/>
        <v>0</v>
      </c>
    </row>
    <row r="281" spans="1:8" ht="30" x14ac:dyDescent="0.3">
      <c r="A281" s="39" t="s">
        <v>498</v>
      </c>
      <c r="B281" s="98" t="s">
        <v>229</v>
      </c>
      <c r="C281" s="121">
        <f>C284</f>
        <v>0</v>
      </c>
      <c r="D281" s="121">
        <f t="shared" ref="D281:H281" si="91">D284</f>
        <v>0</v>
      </c>
      <c r="E281" s="121">
        <f t="shared" si="91"/>
        <v>0</v>
      </c>
      <c r="F281" s="121">
        <f t="shared" si="91"/>
        <v>0</v>
      </c>
      <c r="G281" s="151">
        <f t="shared" si="91"/>
        <v>0</v>
      </c>
      <c r="H281" s="121">
        <f t="shared" si="91"/>
        <v>0</v>
      </c>
    </row>
    <row r="282" spans="1:8" x14ac:dyDescent="0.3">
      <c r="A282" s="39" t="s">
        <v>499</v>
      </c>
      <c r="B282" s="98" t="s">
        <v>242</v>
      </c>
      <c r="C282" s="121">
        <f t="shared" ref="C282:H287" si="92">C283</f>
        <v>0</v>
      </c>
      <c r="D282" s="121">
        <f t="shared" si="92"/>
        <v>0</v>
      </c>
      <c r="E282" s="121">
        <f t="shared" si="92"/>
        <v>0</v>
      </c>
      <c r="F282" s="121">
        <f t="shared" si="92"/>
        <v>0</v>
      </c>
      <c r="G282" s="151">
        <f t="shared" si="92"/>
        <v>0</v>
      </c>
      <c r="H282" s="121">
        <f t="shared" si="92"/>
        <v>0</v>
      </c>
    </row>
    <row r="283" spans="1:8" x14ac:dyDescent="0.3">
      <c r="A283" s="39" t="s">
        <v>500</v>
      </c>
      <c r="B283" s="98" t="s">
        <v>217</v>
      </c>
      <c r="C283" s="121">
        <f t="shared" si="92"/>
        <v>0</v>
      </c>
      <c r="D283" s="121">
        <f t="shared" si="92"/>
        <v>0</v>
      </c>
      <c r="E283" s="121">
        <f t="shared" si="92"/>
        <v>0</v>
      </c>
      <c r="F283" s="121">
        <f t="shared" si="92"/>
        <v>0</v>
      </c>
      <c r="G283" s="151">
        <f t="shared" si="92"/>
        <v>0</v>
      </c>
      <c r="H283" s="121">
        <f t="shared" si="92"/>
        <v>0</v>
      </c>
    </row>
    <row r="284" spans="1:8" ht="30" x14ac:dyDescent="0.3">
      <c r="A284" s="39" t="s">
        <v>501</v>
      </c>
      <c r="B284" s="99" t="s">
        <v>229</v>
      </c>
      <c r="C284" s="121">
        <f t="shared" si="92"/>
        <v>0</v>
      </c>
      <c r="D284" s="121">
        <f t="shared" si="92"/>
        <v>0</v>
      </c>
      <c r="E284" s="121">
        <f t="shared" si="92"/>
        <v>0</v>
      </c>
      <c r="F284" s="121">
        <f t="shared" si="92"/>
        <v>0</v>
      </c>
      <c r="G284" s="151">
        <f t="shared" si="92"/>
        <v>0</v>
      </c>
      <c r="H284" s="121">
        <f t="shared" si="92"/>
        <v>0</v>
      </c>
    </row>
    <row r="285" spans="1:8" x14ac:dyDescent="0.3">
      <c r="A285" s="39" t="s">
        <v>502</v>
      </c>
      <c r="B285" s="98" t="s">
        <v>520</v>
      </c>
      <c r="C285" s="121">
        <f t="shared" si="92"/>
        <v>0</v>
      </c>
      <c r="D285" s="121">
        <f t="shared" si="92"/>
        <v>0</v>
      </c>
      <c r="E285" s="121">
        <f t="shared" si="92"/>
        <v>0</v>
      </c>
      <c r="F285" s="121">
        <f t="shared" si="92"/>
        <v>0</v>
      </c>
      <c r="G285" s="151">
        <f t="shared" si="92"/>
        <v>0</v>
      </c>
      <c r="H285" s="121">
        <f t="shared" si="92"/>
        <v>0</v>
      </c>
    </row>
    <row r="286" spans="1:8" x14ac:dyDescent="0.3">
      <c r="A286" s="39" t="s">
        <v>503</v>
      </c>
      <c r="B286" s="98" t="s">
        <v>493</v>
      </c>
      <c r="C286" s="121">
        <f t="shared" si="92"/>
        <v>0</v>
      </c>
      <c r="D286" s="121">
        <f t="shared" si="92"/>
        <v>0</v>
      </c>
      <c r="E286" s="121">
        <f t="shared" si="92"/>
        <v>0</v>
      </c>
      <c r="F286" s="121">
        <f t="shared" si="92"/>
        <v>0</v>
      </c>
      <c r="G286" s="151">
        <f t="shared" si="92"/>
        <v>0</v>
      </c>
      <c r="H286" s="121">
        <f t="shared" si="92"/>
        <v>0</v>
      </c>
    </row>
    <row r="287" spans="1:8" x14ac:dyDescent="0.3">
      <c r="A287" s="39" t="s">
        <v>504</v>
      </c>
      <c r="B287" s="98" t="s">
        <v>505</v>
      </c>
      <c r="C287" s="121">
        <f t="shared" si="92"/>
        <v>0</v>
      </c>
      <c r="D287" s="121">
        <f t="shared" si="92"/>
        <v>0</v>
      </c>
      <c r="E287" s="121">
        <f t="shared" si="92"/>
        <v>0</v>
      </c>
      <c r="F287" s="121">
        <f t="shared" si="92"/>
        <v>0</v>
      </c>
      <c r="G287" s="151">
        <f t="shared" si="92"/>
        <v>0</v>
      </c>
      <c r="H287" s="121">
        <f t="shared" si="92"/>
        <v>0</v>
      </c>
    </row>
    <row r="288" spans="1:8" x14ac:dyDescent="0.3">
      <c r="A288" s="39" t="s">
        <v>506</v>
      </c>
      <c r="B288" s="99" t="s">
        <v>507</v>
      </c>
      <c r="C288" s="91"/>
      <c r="D288" s="56"/>
      <c r="E288" s="56"/>
      <c r="F288" s="56"/>
      <c r="G288" s="141"/>
      <c r="H288" s="64"/>
    </row>
    <row r="290" spans="2:6" x14ac:dyDescent="0.3">
      <c r="F290" s="136">
        <f>G7-venituri!E7</f>
        <v>82023045.929999977</v>
      </c>
    </row>
    <row r="291" spans="2:6" x14ac:dyDescent="0.3">
      <c r="F291" s="136">
        <v>-82023045.930000007</v>
      </c>
    </row>
    <row r="292" spans="2:6" x14ac:dyDescent="0.3">
      <c r="F292" s="41">
        <f>F290+F291</f>
        <v>0</v>
      </c>
    </row>
    <row r="293" spans="2:6" x14ac:dyDescent="0.3">
      <c r="B293" s="41" t="s">
        <v>521</v>
      </c>
      <c r="D293" s="41" t="s">
        <v>523</v>
      </c>
    </row>
    <row r="294" spans="2:6" x14ac:dyDescent="0.3">
      <c r="B294" s="41" t="s">
        <v>522</v>
      </c>
      <c r="D294" s="41" t="s">
        <v>524</v>
      </c>
    </row>
  </sheetData>
  <protectedRanges>
    <protectedRange sqref="B2:B3 C1:C3" name="Zonă1_1" securityDescriptor="O:WDG:WDD:(A;;CC;;;WD)"/>
    <protectedRange sqref="G69:H69 G162:H164 G80:H84 G35:H35 G111:H112 G114:H115 G126:H127 G156:H159 G166:H169 G139:H141 G37:H41 G25:H33 G45:H50 G53:H56 G61:H65 G91:H93 G95:H96 G99:H105 G117:H118 G120:H121 G123:H124 G133:H137 G144:H145 G147:H148 G150:H154 G201:H201 G207:H211 G181:H183" name="Zonă3"/>
    <protectedRange sqref="B1" name="Zonă1_1_1_1_1_1" securityDescriptor="O:WDG:WDD:(A;;CC;;;WD)"/>
  </protectedRanges>
  <printOptions horizontalCentered="1"/>
  <pageMargins left="0.75" right="0.75" top="0.21" bottom="0.18" header="0.17" footer="0.17"/>
  <pageSetup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dcterms:created xsi:type="dcterms:W3CDTF">2023-02-07T08:41:31Z</dcterms:created>
  <dcterms:modified xsi:type="dcterms:W3CDTF">2023-02-13T09:28:01Z</dcterms:modified>
</cp:coreProperties>
</file>